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投入" sheetId="1" r:id="rId1"/>
    <sheet name="方案计划" sheetId="2" r:id="rId2"/>
  </sheets>
  <definedNames>
    <definedName name="_xlnm._FilterDatabase" localSheetId="1" hidden="1">'方案计划'!$A$5:$AJ$49</definedName>
    <definedName name="_xlnm._FilterDatabase" localSheetId="0" hidden="1">'资金投入'!$A$4:$BH$246</definedName>
    <definedName name="_xlnm.Print_Area" localSheetId="1">'方案计划'!$A$1:$AJ$49</definedName>
    <definedName name="_xlnm.Print_Area" localSheetId="0">'资金投入'!$A$1:$V$246</definedName>
    <definedName name="_xlnm.Print_Titles" localSheetId="1">'方案计划'!$3:$5</definedName>
    <definedName name="_xlnm.Print_Titles" localSheetId="0">'资金投入'!$3:$4</definedName>
  </definedNames>
  <calcPr fullCalcOnLoad="1"/>
</workbook>
</file>

<file path=xl/sharedStrings.xml><?xml version="1.0" encoding="utf-8"?>
<sst xmlns="http://schemas.openxmlformats.org/spreadsheetml/2006/main" count="629" uniqueCount="385">
  <si>
    <t>附表1</t>
  </si>
  <si>
    <t>项目名称</t>
  </si>
  <si>
    <t>建设规模</t>
  </si>
  <si>
    <t>贫困村（个数）</t>
  </si>
  <si>
    <t>贫困户（户数）</t>
  </si>
  <si>
    <t>贫困人口
（人）</t>
  </si>
  <si>
    <t>合计</t>
  </si>
  <si>
    <t>中央资金</t>
  </si>
  <si>
    <t>省级资金</t>
  </si>
  <si>
    <t>市县资金</t>
  </si>
  <si>
    <t>用于四大片区资金情况</t>
  </si>
  <si>
    <t>备注</t>
  </si>
  <si>
    <t>单位</t>
  </si>
  <si>
    <t>数量</t>
  </si>
  <si>
    <t>小计</t>
  </si>
  <si>
    <t>财政专项扶贫资金</t>
  </si>
  <si>
    <t>行业资金</t>
  </si>
  <si>
    <t>金融扶贫资金</t>
  </si>
  <si>
    <t>社会扶贫资金</t>
  </si>
  <si>
    <t>秦巴山区</t>
  </si>
  <si>
    <t>乌蒙山区</t>
  </si>
  <si>
    <t>大小凉山彝区</t>
  </si>
  <si>
    <t>高原藏区</t>
  </si>
  <si>
    <t>一、总体情况</t>
  </si>
  <si>
    <t>1、农村饮水安全</t>
  </si>
  <si>
    <t>人</t>
  </si>
  <si>
    <t>2、中小河流治理</t>
  </si>
  <si>
    <t>公里</t>
  </si>
  <si>
    <t>3、山洪灾害防治</t>
  </si>
  <si>
    <t>4、水土保持</t>
  </si>
  <si>
    <t>平方公里</t>
  </si>
  <si>
    <t>二、到村到户情况</t>
  </si>
  <si>
    <t>1.1阿坝县2019年饮水安全巩固提升</t>
  </si>
  <si>
    <t xml:space="preserve">  若柯河牧场牧业村安全饮水</t>
  </si>
  <si>
    <t>新增住户</t>
  </si>
  <si>
    <t xml:space="preserve">  洛尔达苟扎村安全饮水</t>
  </si>
  <si>
    <t>打井</t>
  </si>
  <si>
    <t xml:space="preserve">  柯河乡伊俄村安全饮水</t>
  </si>
  <si>
    <t xml:space="preserve">  柯河乡尼门达村安全饮水</t>
  </si>
  <si>
    <t>维修</t>
  </si>
  <si>
    <t xml:space="preserve">  求吉玛乡求吉玛村安全饮水</t>
  </si>
  <si>
    <t>入户管网维修</t>
  </si>
  <si>
    <t xml:space="preserve">  哇尔玛乡足么村</t>
  </si>
  <si>
    <t>新建自来水厂管网系统</t>
  </si>
  <si>
    <t>1.2壤塘县2019年饮水安全巩固提升</t>
  </si>
  <si>
    <t xml:space="preserve">  吾依乡修卡村安全饮水巩固提升</t>
  </si>
  <si>
    <t xml:space="preserve">  上壤塘乡康垄村安全饮水巩固提升</t>
  </si>
  <si>
    <t xml:space="preserve">  石里乡中大石沟村安全饮水巩固提升</t>
  </si>
  <si>
    <t xml:space="preserve">  石里乡二戈武村打石里寨安全饮水巩固提升</t>
  </si>
  <si>
    <t xml:space="preserve">  吾依乡壤古村安全饮水巩固提升</t>
  </si>
  <si>
    <t xml:space="preserve">  岗木达乡达日村安全饮水巩固提升</t>
  </si>
  <si>
    <t xml:space="preserve">  岗木达乡昂科老寨子安全饮水巩固提升</t>
  </si>
  <si>
    <t xml:space="preserve">  吾依乡壤古村牧民定居点安全饮水巩固提升</t>
  </si>
  <si>
    <t xml:space="preserve">  石里乡下达石沟村安全饮水巩固提升</t>
  </si>
  <si>
    <t xml:space="preserve">  上杜柯乡吉拉村安全饮水巩固提升</t>
  </si>
  <si>
    <t xml:space="preserve">  上杜柯乡西穷村安全饮水巩固提升</t>
  </si>
  <si>
    <t xml:space="preserve">  蒲西乡尤日村安全饮水巩固提升</t>
  </si>
  <si>
    <t xml:space="preserve">  尕多乡昔郎村安全饮水巩固提升</t>
  </si>
  <si>
    <t xml:space="preserve">  吾依乡巴尔古寨、128定居点安全饮水巩固提升</t>
  </si>
  <si>
    <t xml:space="preserve">  全县维修20处安全饮水</t>
  </si>
  <si>
    <t>1.3黑水县2019年饮水安全巩固提升</t>
  </si>
  <si>
    <t xml:space="preserve">  沙石多乡杨柳秋村安全饮水巩固提升</t>
  </si>
  <si>
    <t xml:space="preserve"> 人</t>
  </si>
  <si>
    <t xml:space="preserve">  芦花镇三达古村安全饮水巩固提升工程</t>
  </si>
  <si>
    <t xml:space="preserve">  芦花镇铁别村安全饮水巩固提升工程</t>
  </si>
  <si>
    <t xml:space="preserve">  芦花镇德石窝村安全饮水巩固提升工程</t>
  </si>
  <si>
    <t xml:space="preserve">  知木林乡热里村安全饮水巩固提升工程</t>
  </si>
  <si>
    <t xml:space="preserve">  晴朗乡纳窝村安全饮水巩固提升工程</t>
  </si>
  <si>
    <t xml:space="preserve">  晴朗乡知尔村安全饮水巩固提升工程</t>
  </si>
  <si>
    <t xml:space="preserve">  晴朗乡俄多村安全饮水巩固提升工程</t>
  </si>
  <si>
    <t xml:space="preserve">  晴朗乡上达盖村安全饮水巩固提升工程</t>
  </si>
  <si>
    <t xml:space="preserve">  晴朗乡下达盖村安全饮水巩固提升工程</t>
  </si>
  <si>
    <t xml:space="preserve">  晴朗乡库车村安全饮水巩固提升工程</t>
  </si>
  <si>
    <t xml:space="preserve">  红岩乡云林寺村安全饮水巩固提升工程</t>
  </si>
  <si>
    <t xml:space="preserve">  洛多乡洛多村安全饮用水巩固提升工程</t>
  </si>
  <si>
    <t xml:space="preserve">  洛多乡沙拉村安全饮用水巩固提升工程</t>
  </si>
  <si>
    <t xml:space="preserve">  瓦钵乡子母河安全饮水巩固提升工程</t>
  </si>
  <si>
    <t xml:space="preserve">  卡龙镇色湾村安全饮水巩固提升工程</t>
  </si>
  <si>
    <t xml:space="preserve">  卡龙镇才盖村安全饮水巩固提升工程</t>
  </si>
  <si>
    <t xml:space="preserve">  麻窝乡别窝村安全饮水巩固提升工程</t>
  </si>
  <si>
    <t xml:space="preserve">  龙坝乡河坝村安全饮水巩固提升工程</t>
  </si>
  <si>
    <t xml:space="preserve">  维古乡足麻村安置点安全饮水巩固提升工程</t>
  </si>
  <si>
    <t>1.4金川县2019年饮水安全巩固提升</t>
  </si>
  <si>
    <t xml:space="preserve">  勒乌镇马厂村一、二社</t>
  </si>
  <si>
    <t xml:space="preserve">  河西乡乃当村</t>
  </si>
  <si>
    <t xml:space="preserve">  河西乡马道村一、二社</t>
  </si>
  <si>
    <t xml:space="preserve">  卡撒乡空卡牧场</t>
  </si>
  <si>
    <t xml:space="preserve">  卡撒乡脚姆塘村</t>
  </si>
  <si>
    <t xml:space="preserve">  卡拉脚乡中心校</t>
  </si>
  <si>
    <t xml:space="preserve">  安宁镇广法寺</t>
  </si>
  <si>
    <t xml:space="preserve">  安宁镇莫莫扎村二社</t>
  </si>
  <si>
    <t xml:space="preserve">  安宁镇牧厂村冬场</t>
  </si>
  <si>
    <t xml:space="preserve">  卡撒乡色尔岭村</t>
  </si>
  <si>
    <t xml:space="preserve">  咯尔乡复兴村</t>
  </si>
  <si>
    <t xml:space="preserve">  咯尔乡金江村</t>
  </si>
  <si>
    <t xml:space="preserve">  毛日乡壳它村</t>
  </si>
  <si>
    <t xml:space="preserve">  沙尔乡丹扎木村</t>
  </si>
  <si>
    <t>1.5小金县2019年饮水安全巩固提升</t>
  </si>
  <si>
    <t xml:space="preserve">  马尔村</t>
  </si>
  <si>
    <t xml:space="preserve">  海坪村</t>
  </si>
  <si>
    <t xml:space="preserve">  策尔足村</t>
  </si>
  <si>
    <t xml:space="preserve">  猛固村</t>
  </si>
  <si>
    <t xml:space="preserve">  双柏村</t>
  </si>
  <si>
    <t xml:space="preserve">  蓝山村</t>
  </si>
  <si>
    <t xml:space="preserve">  公达村</t>
  </si>
  <si>
    <t xml:space="preserve">  核桃树村</t>
  </si>
  <si>
    <t xml:space="preserve">  桥头村</t>
  </si>
  <si>
    <t>1.6红原县2019年饮水安全巩固提升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</si>
  <si>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刷经寺镇唐星村饮水安全巩固提升工程</t>
    </r>
  </si>
  <si>
    <t>根据2019年全州水利扶贫方案，红原县2019年饮水安全巩固提升工程解决建档立卡贫困人口任务数调整为601人（均为巩固提升），贫困村数、户数、人数已全部填充标红。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</si>
  <si>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刷经寺镇老康猫村饮水安全巩固提升工程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</si>
  <si>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刷经寺镇亚休村饮水安全巩固提升工程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</si>
  <si>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刷经寺镇三家寨村饮水安全巩固提升工程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</si>
  <si>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刷经寺镇北街社区饮水安全巩固提升工程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</si>
  <si>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刷经寺镇色隆村饮水安全巩固提升工程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</si>
  <si>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刷经寺镇加当村饮水安全巩固提升工程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</si>
  <si>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壤口乡壤口村饮水安全巩固提升工程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</si>
  <si>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龙日乡壤噶夺玛村饮水安全巩固提升工程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</si>
  <si>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龙日乡格玛村饮水安全巩固提升工程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</si>
  <si>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江茸乡江宫玛村饮水安全巩固提升工程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</si>
  <si>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江茸乡茸日玛村饮水安全巩固提升工程</t>
    </r>
  </si>
  <si>
    <t>1.7若尔盖县2019年饮水安全巩固提升</t>
  </si>
  <si>
    <t xml:space="preserve">  辖曼镇西仓村安全饮水</t>
  </si>
  <si>
    <t xml:space="preserve">  嫩哇乡下村安全饮水</t>
  </si>
  <si>
    <t xml:space="preserve">  阿西茸茸戈村安全饮水</t>
  </si>
  <si>
    <t xml:space="preserve">  阿西乡牙弄村安全饮水</t>
  </si>
  <si>
    <t xml:space="preserve">  阿西茸乡团结社安全饮水</t>
  </si>
  <si>
    <t xml:space="preserve">  阿西乡甲尼村安全饮水</t>
  </si>
  <si>
    <t xml:space="preserve">  阿西乡卓藏村安全饮水</t>
  </si>
  <si>
    <t xml:space="preserve">  降扎乡热陇村安全饮水</t>
  </si>
  <si>
    <t xml:space="preserve">  降扎乡苟绕村安全饮水</t>
  </si>
  <si>
    <t xml:space="preserve">  降扎乡格吉村安全饮水</t>
  </si>
  <si>
    <t xml:space="preserve">  阿西乡下热尔村安全饮水</t>
  </si>
  <si>
    <t xml:space="preserve">  麦溪乡募村安全饮水</t>
  </si>
  <si>
    <t xml:space="preserve">  麦溪乡泽修村安全饮水</t>
  </si>
  <si>
    <t xml:space="preserve">  麦溪乡嘎沙村安全饮水</t>
  </si>
  <si>
    <t xml:space="preserve">  麦溪乡查科村安全饮水</t>
  </si>
  <si>
    <t xml:space="preserve">  求吉乡嘎哇村安全饮水</t>
  </si>
  <si>
    <t xml:space="preserve">  求吉乡苟哇村安全饮水</t>
  </si>
  <si>
    <t xml:space="preserve">  求吉乡甲吉村安全饮水</t>
  </si>
  <si>
    <t xml:space="preserve">  唐克镇藏哇村远牧点安全饮水</t>
  </si>
  <si>
    <t xml:space="preserve">  唐克镇俄色村远牧点安全饮水</t>
  </si>
  <si>
    <t xml:space="preserve">  唐克镇汾甲村远牧点安全饮水</t>
  </si>
  <si>
    <t xml:space="preserve">  唐克镇汾逻花村远牧点安全饮水</t>
  </si>
  <si>
    <t xml:space="preserve">  唐克镇嘎尔玛村安全饮水</t>
  </si>
  <si>
    <t xml:space="preserve">  唐克镇索格藏村安全饮水</t>
  </si>
  <si>
    <t xml:space="preserve">  红星镇河塔村安全饮水</t>
  </si>
  <si>
    <t>1.8松潘县2019年饮水安全巩固提升</t>
  </si>
  <si>
    <t xml:space="preserve">  大寨乡俄寨村</t>
  </si>
  <si>
    <t xml:space="preserve">  岷江乡新塘关村一组</t>
  </si>
  <si>
    <t xml:space="preserve">  镇江乡五里堡村</t>
  </si>
  <si>
    <t xml:space="preserve">  红扎乡西格村</t>
  </si>
  <si>
    <t xml:space="preserve">  小河乡李泉村</t>
  </si>
  <si>
    <t xml:space="preserve">  白羊乡燕子坪村</t>
  </si>
  <si>
    <t xml:space="preserve">  白羊乡上大湾村</t>
  </si>
  <si>
    <t xml:space="preserve">  青云镇谷斯村一组</t>
  </si>
  <si>
    <t>1.9九寨沟县2019年饮水安全巩固提升</t>
  </si>
  <si>
    <t xml:space="preserve">  罗依乡河坝村2019年饮水安全巩固提升</t>
  </si>
  <si>
    <t xml:space="preserve">  勿角乡阳山村2019年饮水安全巩固提升</t>
  </si>
  <si>
    <t xml:space="preserve">  白河乡芝麻村2019年饮水安全巩固提升</t>
  </si>
  <si>
    <t xml:space="preserve">  白河乡新华村2019年饮水安全巩固提升</t>
  </si>
  <si>
    <t xml:space="preserve">  白河乡斜务村2019年饮水安全巩固提升</t>
  </si>
  <si>
    <t xml:space="preserve">  白河乡南岸村2019年饮水安全巩固提升</t>
  </si>
  <si>
    <t xml:space="preserve">  白河乡岩米村2019年饮水安全巩固提升</t>
  </si>
  <si>
    <t>1.10汶川县2019年饮水安全巩固提升</t>
  </si>
  <si>
    <t xml:space="preserve">  核桃坪村饮水巩固提升工程</t>
  </si>
  <si>
    <t xml:space="preserve">  红福山村饮水巩固提升工程</t>
  </si>
  <si>
    <t xml:space="preserve">  金波村饮水巩固提升工程</t>
  </si>
  <si>
    <t xml:space="preserve">  高店村饮水巩固提升工程</t>
  </si>
  <si>
    <t xml:space="preserve">  板桥村饮水巩固提升工程</t>
  </si>
  <si>
    <t xml:space="preserve">  过街楼村饮水巩固提升工程</t>
  </si>
  <si>
    <t xml:space="preserve">  月里村4组饮水巩固提升工程</t>
  </si>
  <si>
    <t xml:space="preserve">  麦地村饮水巩固提升工程</t>
  </si>
  <si>
    <t xml:space="preserve">  阿尔村饮水巩固提升工程</t>
  </si>
  <si>
    <t xml:space="preserve">  刘家沟村饮水巩固提升工程</t>
  </si>
  <si>
    <t xml:space="preserve">  衔凤岩村饮水巩固提升工程</t>
  </si>
  <si>
    <t xml:space="preserve">  黄家坪村饮水巩固提升工程</t>
  </si>
  <si>
    <t xml:space="preserve">  寨子坪村饮水巩固提升工程</t>
  </si>
  <si>
    <t xml:space="preserve">  大岩洞村饮水巩固提升工程</t>
  </si>
  <si>
    <t xml:space="preserve">  大槽头村饮水巩固提升工程</t>
  </si>
  <si>
    <t xml:space="preserve">  布瓦村饮水巩固提升工程</t>
  </si>
  <si>
    <t xml:space="preserve">  铁邑村饮水巩固提升工程</t>
  </si>
  <si>
    <t>1.11理县2019年饮水安全巩固提升</t>
  </si>
  <si>
    <t xml:space="preserve">  二古溪村饮水安全巩固提升</t>
  </si>
  <si>
    <t xml:space="preserve">  小沟村饮水安全巩固提升</t>
  </si>
  <si>
    <t xml:space="preserve">  一颗印村饮水安全巩固提升</t>
  </si>
  <si>
    <t xml:space="preserve">  瓦斯村饮水安全巩固提升</t>
  </si>
  <si>
    <t xml:space="preserve">  日尔足村饮水安全巩固提升</t>
  </si>
  <si>
    <t xml:space="preserve">  八十闹村饮水安全巩固提升</t>
  </si>
  <si>
    <t xml:space="preserve">  蒲溪村饮水安全巩固提升</t>
  </si>
  <si>
    <t xml:space="preserve">  奎寨村饮水安全巩固提升</t>
  </si>
  <si>
    <t xml:space="preserve">  色尔村饮水安全巩固提升</t>
  </si>
  <si>
    <t xml:space="preserve">  木尼村饮水安全巩固提升</t>
  </si>
  <si>
    <t xml:space="preserve">  班达村饮水安全巩固提升</t>
  </si>
  <si>
    <t xml:space="preserve">  沙吉村饮水安全巩固提升</t>
  </si>
  <si>
    <t xml:space="preserve">  九子村饮水安全巩固提升</t>
  </si>
  <si>
    <t xml:space="preserve">  三岔村饮水安全巩固提升</t>
  </si>
  <si>
    <t xml:space="preserve">  西山村饮水安全巩固提升</t>
  </si>
  <si>
    <t xml:space="preserve">  汶山村饮水安全巩固提升</t>
  </si>
  <si>
    <t xml:space="preserve">  佳山村饮水安全巩固提升</t>
  </si>
  <si>
    <t xml:space="preserve">  曾头村饮水安全巩固提升</t>
  </si>
  <si>
    <t xml:space="preserve">  朴头村饮水安全巩固提升</t>
  </si>
  <si>
    <t xml:space="preserve">  斯博果村饮水安全巩固提升</t>
  </si>
  <si>
    <t xml:space="preserve">  四门村弥勒寺安全饮水工程</t>
  </si>
  <si>
    <t xml:space="preserve">  饮水安全巩固提升仔迭村</t>
  </si>
  <si>
    <t xml:space="preserve">  塔斯村安全饮水工程</t>
  </si>
  <si>
    <t>1.12茂县2019年饮水安全巩固提升</t>
  </si>
  <si>
    <t xml:space="preserve">  南新镇木牟托村安全饮水工程</t>
  </si>
  <si>
    <t xml:space="preserve">  洼底乡犀牛山村安全饮水工程</t>
  </si>
  <si>
    <t xml:space="preserve">  洼底乡洼底村安全饮水工程</t>
  </si>
  <si>
    <t xml:space="preserve">  洼底乡三寨村安全饮水工程</t>
  </si>
  <si>
    <t xml:space="preserve">  叠溪镇排山营村安全饮水工程</t>
  </si>
  <si>
    <t xml:space="preserve">  光明镇中心村安全饮水工程</t>
  </si>
  <si>
    <t xml:space="preserve">  黑虎乡小河坝村安全饮水工程</t>
  </si>
  <si>
    <t xml:space="preserve">  南新镇凤毛坪村安全饮水工程</t>
  </si>
  <si>
    <t>1.13马尔康市2019年饮水安全巩固提升</t>
  </si>
  <si>
    <t xml:space="preserve">  大藏乡青坪村农村饮水安全巩固提升工程</t>
  </si>
  <si>
    <t xml:space="preserve">  草登乡斯尼村农村饮水安全巩固提升工程</t>
  </si>
  <si>
    <t xml:space="preserve">  草登乡泽湾村农村饮水安全巩固提升工程</t>
  </si>
  <si>
    <t xml:space="preserve">  草登乡周车村农村饮水安全巩固提升工程</t>
  </si>
  <si>
    <t xml:space="preserve">  草登乡沙佐村农村饮水安全巩固提升工程</t>
  </si>
  <si>
    <t xml:space="preserve">  梭磨乡马塘村农村饮水安全巩固提升工程</t>
  </si>
  <si>
    <t xml:space="preserve">  梭磨乡色尔米村农村饮水安全巩固提升工程</t>
  </si>
  <si>
    <t xml:space="preserve">  梭磨乡木尔溪村农村饮水安全巩固提升工程</t>
  </si>
  <si>
    <t xml:space="preserve">  脚木足乡蒲市口村农村饮水安全巩固提升工程</t>
  </si>
  <si>
    <t xml:space="preserve">  脚木足乡拔尔巴村农村饮水安全巩固提升工程</t>
  </si>
  <si>
    <t xml:space="preserve">  脚木足乡白莎村农村饮水安全巩固提升工程</t>
  </si>
  <si>
    <t xml:space="preserve">  脚木足乡大坝口村（恩泽寺）饮水安全巩固提升工程</t>
  </si>
  <si>
    <t xml:space="preserve">  脚木足乡大西村农村饮水安全巩固提升工程</t>
  </si>
  <si>
    <t xml:space="preserve">  脚木足乡孔龙村农村饮水安全巩固提升工程</t>
  </si>
  <si>
    <t xml:space="preserve">  脚木足乡牧业村农村饮水安全巩固提升工程</t>
  </si>
  <si>
    <t xml:space="preserve">  脚木足乡蒲志村农村饮水安全巩固提升工程</t>
  </si>
  <si>
    <t xml:space="preserve">  脚木足乡神山村农村饮水安全巩固提升工程</t>
  </si>
  <si>
    <t xml:space="preserve">  龙尔甲乡尕脚村农村饮水安全巩固提升工程</t>
  </si>
  <si>
    <t xml:space="preserve">  龙尔甲乡二茶村农村饮水安全巩固提升工程</t>
  </si>
  <si>
    <t xml:space="preserve">  龙尔甲乡蒙岩村农村饮水安全巩固提升工程</t>
  </si>
  <si>
    <t xml:space="preserve">  龙尔甲乡石木榴村农村饮水安全巩固提升工程</t>
  </si>
  <si>
    <t xml:space="preserve">  龙尔甲乡尕渣村农村饮水安全巩固提升工程</t>
  </si>
  <si>
    <t xml:space="preserve">  马尔康镇英波洛村农村饮水安全巩固提升工程</t>
  </si>
  <si>
    <t xml:space="preserve">  马尔康镇查北村农村饮水安全巩固提升工程</t>
  </si>
  <si>
    <t xml:space="preserve">  木尔宗乡木尔多村农村饮水安全巩固提升工程</t>
  </si>
  <si>
    <t xml:space="preserve">  日部乡果尔桑村农村饮水安全巩固提升工程</t>
  </si>
  <si>
    <t xml:space="preserve">  沙尔宗镇核尔桠村农村饮水安全巩固提升工程</t>
  </si>
  <si>
    <t xml:space="preserve">  沙尔宗镇从恩村农村饮水安全巩固提升工程</t>
  </si>
  <si>
    <t xml:space="preserve">  沙尔宗镇哈休村农村饮水安全巩固提升工程</t>
  </si>
  <si>
    <t>2.1阿坝县德格乡河支乡日阿曲防洪治理工程</t>
  </si>
  <si>
    <t>2.2壤塘县中壤乡则曲河防洪治理工程</t>
  </si>
  <si>
    <t>2.3黑水县芦花镇德石窝沟防洪治理工程</t>
  </si>
  <si>
    <t>2.4小金县四大安村堤防工程</t>
  </si>
  <si>
    <t>2.5若尔盖县巴西乡倒豆沟防洪治理工程</t>
  </si>
  <si>
    <t>2.6九寨沟中小河流治理工程</t>
  </si>
  <si>
    <t>2.7马尔康市茶堡河沙尔宗段防洪治理工程</t>
  </si>
  <si>
    <t>3.1阿坝县群测群防、监测预警系统巩固提升</t>
  </si>
  <si>
    <t>（2）阿坝县阿坝县垮尔柯河山洪沟防洪治理项目</t>
  </si>
  <si>
    <t>3.2壤塘县群测群防、监测预警系统巩固提升</t>
  </si>
  <si>
    <t>（2） 壤塘县重点山洪沟防洪治理</t>
  </si>
  <si>
    <t>3.3黑水县群测群防、监测预警系统巩固提升</t>
  </si>
  <si>
    <t>3.4金川县群测群防、监测预警系统巩固提升</t>
  </si>
  <si>
    <t>3.5小金县群测群防、监测预警系统巩固提升</t>
  </si>
  <si>
    <t>3.6红原县群测群防、监测预警系统巩固提升</t>
  </si>
  <si>
    <t>3.7若尔盖县群测群防、监测预警系统巩固提升</t>
  </si>
  <si>
    <t>3.8松潘县群测群防、监测预警系统巩固提升</t>
  </si>
  <si>
    <t>（2）  松潘县重点山洪沟防洪治理</t>
  </si>
  <si>
    <t>3.9九寨沟县群测群防、监测预警系统巩固提升</t>
  </si>
  <si>
    <t>3.10汶川县群测群防、监测预警系统巩固提升</t>
  </si>
  <si>
    <t>涉及16年-18年贫困村19个（龙溪乡马灯村、联合村，绵虒镇克约、两河、码头、龙潭、金波、克充、沙排，雁门乡通山，映秀镇黄家院，漩口镇群益、安子坪、八角庙，水磨镇牛塘沟，三江柒山、龙竹，卧龙镇转经楼，耿达镇耿达村），本项目实施到村委会</t>
  </si>
  <si>
    <t>3.11理县群测群防、监测预警系统巩固提升</t>
  </si>
  <si>
    <t>3.12茂县群测群防、监测预警系统巩固提升</t>
  </si>
  <si>
    <t>监测站监测平台系统升级完善及预警设施设备购买</t>
  </si>
  <si>
    <t>3.13马尔康市群测群防、监测预警系统巩固提升</t>
  </si>
  <si>
    <t>4.1理县2019年水土流失综合治理</t>
  </si>
  <si>
    <t>4.2金川县2019年水土流失综合治理</t>
  </si>
  <si>
    <t>4.3九寨沟县2019年水土流失综合治理</t>
  </si>
  <si>
    <t>附表2</t>
  </si>
  <si>
    <t>序号</t>
  </si>
  <si>
    <t>项目分类</t>
  </si>
  <si>
    <t>规划投资（万元）</t>
  </si>
  <si>
    <t>项目计划效益</t>
  </si>
  <si>
    <t>受益村（个数）</t>
  </si>
  <si>
    <t>受益人口（人）</t>
  </si>
  <si>
    <t>全县汇总受益村、受益人口汇总情况（扣除重复受益的情况，在备注中一次性说明）</t>
  </si>
  <si>
    <t>总投资</t>
  </si>
  <si>
    <t>中央</t>
  </si>
  <si>
    <t>省级</t>
  </si>
  <si>
    <t>市州</t>
  </si>
  <si>
    <t>县</t>
  </si>
  <si>
    <t>群众</t>
  </si>
  <si>
    <t>其他</t>
  </si>
  <si>
    <t>新增有效灌溉面积
(万亩)</t>
  </si>
  <si>
    <t>改善和恢复灌溉面积
(万亩)</t>
  </si>
  <si>
    <t>新增高效节水灌溉面积
(万亩)</t>
  </si>
  <si>
    <t>新增蓄水能力
(万立方米)</t>
  </si>
  <si>
    <t>新增水土流失治理面积
(平方公里)</t>
  </si>
  <si>
    <t>新增治理河段长度
(公里)</t>
  </si>
  <si>
    <t>新增堤防长度
(公里)</t>
  </si>
  <si>
    <t>整治病险水库
(处)</t>
  </si>
  <si>
    <t>新增山洪沟治理长度
(公里)</t>
  </si>
  <si>
    <t>新增山洪沟治理
(条)</t>
  </si>
  <si>
    <t>农村水电增效扩容改造
(处)</t>
  </si>
  <si>
    <t>新增装机
(万千瓦)</t>
  </si>
  <si>
    <t>完成农业水价综合改革灌区面积
(万亩)</t>
  </si>
  <si>
    <t>新增抗旱水源建设
(处)</t>
  </si>
  <si>
    <t>解决建档立卡贫困人口饮水问题（人）</t>
  </si>
  <si>
    <t>贫困村</t>
  </si>
  <si>
    <t>非贫困村个数</t>
  </si>
  <si>
    <t>贫困人口</t>
  </si>
  <si>
    <t>非贫困人口</t>
  </si>
  <si>
    <t>已下达</t>
  </si>
  <si>
    <t>拟下达</t>
  </si>
  <si>
    <t>贫困村个数</t>
  </si>
  <si>
    <t>其中：2019年脱贫村个数</t>
  </si>
  <si>
    <t>2019年脱贫村村名</t>
  </si>
  <si>
    <t>其中：2019年脱贫人口</t>
  </si>
  <si>
    <t>农村饮水安全</t>
  </si>
  <si>
    <t>贫困村为重复受益村，受益贫困人口为重复受益人口，主要建设内容为巩固提升</t>
  </si>
  <si>
    <t>尕多村、昔郎村、修卡村、二戈武村、南木达村、西穷村、</t>
  </si>
  <si>
    <t>17个村、3280人</t>
  </si>
  <si>
    <t>黑水县2019年饮水安全巩固提升项目</t>
  </si>
  <si>
    <t>足麻村</t>
  </si>
  <si>
    <t>金川县2019年饮水安全巩固提升项目</t>
  </si>
  <si>
    <t>小金县2019年饮水安全巩固提升项目</t>
  </si>
  <si>
    <t>松潘县2019年饮水安全巩固提升项目</t>
  </si>
  <si>
    <t>李泉村、燕子坪村</t>
  </si>
  <si>
    <t>九寨沟县2019年饮水安全巩固提升项目</t>
  </si>
  <si>
    <t>汶川县2019年农村饮水巩固提升项目</t>
  </si>
  <si>
    <t>理县2019年农村饮水巩固提升项目</t>
  </si>
  <si>
    <t>茂县2019年安全饮水提升巩固提升项目</t>
  </si>
  <si>
    <t>中心村</t>
  </si>
  <si>
    <t>马尔康市2019年饮水安全巩固提升项目</t>
  </si>
  <si>
    <t>2.1</t>
  </si>
  <si>
    <t>阿坝县德格乡日阿曲防洪治理工程</t>
  </si>
  <si>
    <t>2.2</t>
  </si>
  <si>
    <t>2.3</t>
  </si>
  <si>
    <t>黑水县芦花镇德石窝沟防洪治理工程</t>
  </si>
  <si>
    <t>2.4</t>
  </si>
  <si>
    <t>小金县四大安村堤防工程</t>
  </si>
  <si>
    <t>2.5</t>
  </si>
  <si>
    <t>若尔盖县巴西乡倒豆沟防洪治理工程</t>
  </si>
  <si>
    <t>2.6</t>
  </si>
  <si>
    <t>九寨沟中小河流治理工程</t>
  </si>
  <si>
    <t>2.7</t>
  </si>
  <si>
    <t>马尔康市茶堡河沙尔宗段防洪治理工程</t>
  </si>
  <si>
    <t>3.1</t>
  </si>
  <si>
    <t>阿坝县群测群防、监测预警系统巩固提升</t>
  </si>
  <si>
    <t>(2)</t>
  </si>
  <si>
    <t>阿坝县阿坝县垮尔柯河山洪沟防洪治理项目</t>
  </si>
  <si>
    <t>3.2</t>
  </si>
  <si>
    <t>壤塘县群测群防、监测预警系统巩固提升</t>
  </si>
  <si>
    <t xml:space="preserve"> 壤塘县重点山洪沟防洪治理</t>
  </si>
  <si>
    <t>3.3</t>
  </si>
  <si>
    <t>黑水县群测群防、监测预警系统巩固提升</t>
  </si>
  <si>
    <t>3.4</t>
  </si>
  <si>
    <t>金川县群测群防、监测预警系统巩固提升</t>
  </si>
  <si>
    <t>3.5</t>
  </si>
  <si>
    <t>小金县群测群防、监测预警系统巩固提升</t>
  </si>
  <si>
    <t>3.6</t>
  </si>
  <si>
    <t>红原县群测群防、监测预警系统巩固提升</t>
  </si>
  <si>
    <t>3.7</t>
  </si>
  <si>
    <t>若尔盖县群测群防、监测预警系统巩固提升</t>
  </si>
  <si>
    <t>3.8</t>
  </si>
  <si>
    <t>松潘县群测群防、监测预警系统巩固提升</t>
  </si>
  <si>
    <t>松潘县重点山洪沟防洪治理</t>
  </si>
  <si>
    <t>3.9</t>
  </si>
  <si>
    <t>九寨沟县群测群防、监测预警系统巩固提升</t>
  </si>
  <si>
    <t>3.10</t>
  </si>
  <si>
    <t>汶川县群测群防、监测预警系统巩固提升</t>
  </si>
  <si>
    <t>3.11</t>
  </si>
  <si>
    <t>理县群测群防、监测预警系统巩固提升</t>
  </si>
  <si>
    <t>3.12</t>
  </si>
  <si>
    <t>茂县群测群防、监测预警系统巩固提升</t>
  </si>
  <si>
    <t>3.13</t>
  </si>
  <si>
    <t>马尔康市群测群防、监测预警系统巩固提升</t>
  </si>
  <si>
    <t>水土保持</t>
  </si>
  <si>
    <t>理县2019年水土流失综合治理</t>
  </si>
  <si>
    <t>金川县2019年水土流失综合治理</t>
  </si>
  <si>
    <t>九寨沟县2019年水土流失综合治理</t>
  </si>
  <si>
    <r>
      <t>阿坝县20</t>
    </r>
    <r>
      <rPr>
        <sz val="9"/>
        <rFont val="宋体"/>
        <family val="0"/>
      </rPr>
      <t>19年饮水安全巩固提升项目</t>
    </r>
  </si>
  <si>
    <r>
      <t>壤塘县20</t>
    </r>
    <r>
      <rPr>
        <sz val="9"/>
        <rFont val="宋体"/>
        <family val="0"/>
      </rPr>
      <t>19年饮水安全巩固提升项目</t>
    </r>
  </si>
  <si>
    <r>
      <t>1</t>
    </r>
    <r>
      <rPr>
        <sz val="9"/>
        <rFont val="宋体"/>
        <family val="0"/>
      </rPr>
      <t>.6</t>
    </r>
  </si>
  <si>
    <r>
      <t>红原县2</t>
    </r>
    <r>
      <rPr>
        <sz val="9"/>
        <rFont val="宋体"/>
        <family val="0"/>
      </rPr>
      <t>019年饮水安全巩固提升项目</t>
    </r>
  </si>
  <si>
    <r>
      <t>若尔盖县2</t>
    </r>
    <r>
      <rPr>
        <sz val="9"/>
        <rFont val="宋体"/>
        <family val="0"/>
      </rPr>
      <t>019年饮水安全巩固提升项目</t>
    </r>
  </si>
  <si>
    <r>
      <t>1.</t>
    </r>
    <r>
      <rPr>
        <sz val="9"/>
        <rFont val="宋体"/>
        <family val="0"/>
      </rPr>
      <t>10</t>
    </r>
  </si>
  <si>
    <t>壤塘县中壤乡则曲河防洪治理工程</t>
  </si>
  <si>
    <t>阿坝州水利建设扶贫专项2019年实施方案项目资金投入计划表</t>
  </si>
  <si>
    <t>阿坝州2019年水利建设扶贫专项实施方案项目计划表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</si>
</sst>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0_ "/>
    <numFmt numFmtId="180" formatCode="0.000_ "/>
    <numFmt numFmtId="181" formatCode="0.0_);[Red]\(0.0\)"/>
    <numFmt numFmtId="182" formatCode="0.0_ "/>
    <numFmt numFmtId="183" formatCode="#,##0.00_ ;\-#,##0.00;;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方正大标宋简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20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1"/>
      <color rgb="FFFF0000"/>
      <name val="Calibri"/>
      <family val="0"/>
    </font>
    <font>
      <sz val="9"/>
      <color rgb="FFFF0000"/>
      <name val="宋体"/>
      <family val="0"/>
    </font>
    <font>
      <sz val="10"/>
      <color rgb="FFFF0000"/>
      <name val="Calibri"/>
      <family val="0"/>
    </font>
    <font>
      <sz val="8"/>
      <name val="Calibri"/>
      <family val="0"/>
    </font>
    <font>
      <sz val="9"/>
      <color rgb="FFFF0000"/>
      <name val="Calibri"/>
      <family val="0"/>
    </font>
    <font>
      <b/>
      <sz val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/>
    </xf>
    <xf numFmtId="0" fontId="54" fillId="34" borderId="10" xfId="42" applyFont="1" applyFill="1" applyBorder="1" applyAlignment="1">
      <alignment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55" fillId="33" borderId="10" xfId="42" applyFont="1" applyFill="1" applyBorder="1" applyAlignment="1">
      <alignment vertical="center" wrapText="1"/>
      <protection/>
    </xf>
    <xf numFmtId="178" fontId="55" fillId="33" borderId="10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4" borderId="10" xfId="0" applyNumberFormat="1" applyFont="1" applyFill="1" applyBorder="1" applyAlignment="1">
      <alignment horizontal="center" vertical="center"/>
    </xf>
    <xf numFmtId="0" fontId="4" fillId="33" borderId="10" xfId="42" applyFont="1" applyFill="1" applyBorder="1" applyAlignment="1">
      <alignment vertical="center" wrapText="1"/>
      <protection/>
    </xf>
    <xf numFmtId="176" fontId="4" fillId="33" borderId="10" xfId="0" applyNumberFormat="1" applyFont="1" applyFill="1" applyBorder="1" applyAlignment="1">
      <alignment horizontal="center" vertical="center"/>
    </xf>
    <xf numFmtId="0" fontId="54" fillId="34" borderId="10" xfId="42" applyFont="1" applyFill="1" applyBorder="1" applyAlignment="1">
      <alignment horizontal="left" vertical="center" wrapText="1"/>
      <protection/>
    </xf>
    <xf numFmtId="178" fontId="4" fillId="33" borderId="10" xfId="0" applyNumberFormat="1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vertical="center" wrapText="1"/>
      <protection/>
    </xf>
    <xf numFmtId="178" fontId="4" fillId="35" borderId="10" xfId="0" applyNumberFormat="1" applyFont="1" applyFill="1" applyBorder="1" applyAlignment="1">
      <alignment horizontal="center" vertical="center" wrapText="1"/>
    </xf>
    <xf numFmtId="179" fontId="55" fillId="33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8" fontId="55" fillId="0" borderId="10" xfId="0" applyNumberFormat="1" applyFont="1" applyFill="1" applyBorder="1" applyAlignment="1">
      <alignment horizontal="center" vertical="center"/>
    </xf>
    <xf numFmtId="178" fontId="55" fillId="34" borderId="10" xfId="0" applyNumberFormat="1" applyFont="1" applyFill="1" applyBorder="1" applyAlignment="1">
      <alignment horizontal="center" vertical="center"/>
    </xf>
    <xf numFmtId="180" fontId="55" fillId="33" borderId="10" xfId="0" applyNumberFormat="1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8" fillId="37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/>
    </xf>
    <xf numFmtId="0" fontId="54" fillId="33" borderId="10" xfId="42" applyFont="1" applyFill="1" applyBorder="1" applyAlignment="1">
      <alignment vertical="center" wrapText="1"/>
      <protection/>
    </xf>
    <xf numFmtId="177" fontId="4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54" fillId="33" borderId="10" xfId="42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/>
    </xf>
    <xf numFmtId="181" fontId="55" fillId="33" borderId="10" xfId="0" applyNumberFormat="1" applyFont="1" applyFill="1" applyBorder="1" applyAlignment="1">
      <alignment horizontal="center" vertical="center"/>
    </xf>
    <xf numFmtId="0" fontId="56" fillId="0" borderId="10" xfId="48" applyNumberFormat="1" applyFont="1" applyFill="1" applyBorder="1" applyAlignment="1">
      <alignment vertical="center" wrapText="1"/>
      <protection/>
    </xf>
    <xf numFmtId="177" fontId="56" fillId="0" borderId="10" xfId="48" applyNumberFormat="1" applyFont="1" applyFill="1" applyBorder="1" applyAlignment="1">
      <alignment horizontal="center" vertical="center" wrapText="1"/>
      <protection/>
    </xf>
    <xf numFmtId="182" fontId="56" fillId="33" borderId="10" xfId="48" applyNumberFormat="1" applyFont="1" applyFill="1" applyBorder="1" applyAlignment="1">
      <alignment horizontal="center" vertical="center" wrapText="1"/>
      <protection/>
    </xf>
    <xf numFmtId="177" fontId="56" fillId="33" borderId="10" xfId="48" applyNumberFormat="1" applyFont="1" applyFill="1" applyBorder="1" applyAlignment="1">
      <alignment horizontal="center" vertical="center" wrapText="1"/>
      <protection/>
    </xf>
    <xf numFmtId="183" fontId="56" fillId="0" borderId="11" xfId="0" applyNumberFormat="1" applyFont="1" applyFill="1" applyBorder="1" applyAlignment="1" applyProtection="1">
      <alignment horizontal="center" vertical="center"/>
      <protection/>
    </xf>
    <xf numFmtId="178" fontId="56" fillId="33" borderId="10" xfId="0" applyNumberFormat="1" applyFont="1" applyFill="1" applyBorder="1" applyAlignment="1">
      <alignment horizontal="center" vertical="center"/>
    </xf>
    <xf numFmtId="0" fontId="56" fillId="33" borderId="10" xfId="48" applyNumberFormat="1" applyFont="1" applyFill="1" applyBorder="1" applyAlignment="1">
      <alignment horizontal="center" vertical="center" wrapText="1"/>
      <protection/>
    </xf>
    <xf numFmtId="183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NumberFormat="1" applyFont="1" applyFill="1" applyBorder="1" applyAlignment="1">
      <alignment vertical="center" wrapText="1"/>
    </xf>
    <xf numFmtId="0" fontId="56" fillId="33" borderId="10" xfId="84" applyNumberFormat="1" applyFont="1" applyFill="1" applyBorder="1" applyAlignment="1">
      <alignment horizontal="center" vertical="center"/>
    </xf>
    <xf numFmtId="177" fontId="56" fillId="33" borderId="10" xfId="84" applyNumberFormat="1" applyFont="1" applyFill="1" applyBorder="1" applyAlignment="1">
      <alignment horizontal="center" vertical="center"/>
    </xf>
    <xf numFmtId="178" fontId="56" fillId="0" borderId="10" xfId="84" applyNumberFormat="1" applyFont="1" applyFill="1" applyBorder="1" applyAlignment="1">
      <alignment horizontal="center" vertical="center"/>
    </xf>
    <xf numFmtId="178" fontId="56" fillId="0" borderId="11" xfId="0" applyNumberFormat="1" applyFont="1" applyFill="1" applyBorder="1" applyAlignment="1" applyProtection="1">
      <alignment horizontal="center" vertical="center"/>
      <protection/>
    </xf>
    <xf numFmtId="178" fontId="56" fillId="0" borderId="10" xfId="48" applyNumberFormat="1" applyFont="1" applyFill="1" applyBorder="1" applyAlignment="1">
      <alignment horizontal="center" vertical="center" wrapText="1"/>
      <protection/>
    </xf>
    <xf numFmtId="178" fontId="56" fillId="0" borderId="12" xfId="0" applyNumberFormat="1" applyFont="1" applyFill="1" applyBorder="1" applyAlignment="1" applyProtection="1">
      <alignment horizontal="center" vertical="center"/>
      <protection/>
    </xf>
    <xf numFmtId="178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55" fillId="33" borderId="10" xfId="0" applyNumberFormat="1" applyFont="1" applyFill="1" applyBorder="1" applyAlignment="1" applyProtection="1">
      <alignment horizontal="center" vertical="center" wrapText="1"/>
      <protection/>
    </xf>
    <xf numFmtId="178" fontId="56" fillId="33" borderId="10" xfId="0" applyNumberFormat="1" applyFont="1" applyFill="1" applyBorder="1" applyAlignment="1" applyProtection="1">
      <alignment horizontal="center" vertical="center" wrapText="1"/>
      <protection/>
    </xf>
    <xf numFmtId="178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12" fillId="33" borderId="10" xfId="4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55" fillId="33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180" fontId="5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33" borderId="10" xfId="42" applyFont="1" applyFill="1" applyBorder="1" applyAlignment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33" borderId="10" xfId="42" applyFont="1" applyFill="1" applyBorder="1" applyAlignment="1">
      <alignment horizontal="center" vertical="center" wrapText="1"/>
      <protection/>
    </xf>
    <xf numFmtId="0" fontId="55" fillId="0" borderId="10" xfId="48" applyNumberFormat="1" applyFont="1" applyFill="1" applyBorder="1" applyAlignment="1">
      <alignment vertical="center" wrapText="1"/>
      <protection/>
    </xf>
    <xf numFmtId="180" fontId="5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78" fontId="4" fillId="35" borderId="10" xfId="0" applyNumberFormat="1" applyFont="1" applyFill="1" applyBorder="1" applyAlignment="1" applyProtection="1">
      <alignment horizontal="center" vertical="center" wrapText="1"/>
      <protection/>
    </xf>
    <xf numFmtId="178" fontId="12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179" fontId="55" fillId="34" borderId="10" xfId="0" applyNumberFormat="1" applyFont="1" applyFill="1" applyBorder="1" applyAlignment="1">
      <alignment horizontal="center" vertical="center"/>
    </xf>
    <xf numFmtId="177" fontId="5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8" fontId="61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0" fontId="54" fillId="33" borderId="10" xfId="42" applyFont="1" applyFill="1" applyBorder="1" applyAlignment="1">
      <alignment horizontal="center" vertical="center" wrapText="1"/>
      <protection/>
    </xf>
    <xf numFmtId="176" fontId="62" fillId="33" borderId="10" xfId="0" applyNumberFormat="1" applyFont="1" applyFill="1" applyBorder="1" applyAlignment="1">
      <alignment horizontal="center" vertical="center"/>
    </xf>
    <xf numFmtId="0" fontId="60" fillId="33" borderId="10" xfId="61" applyFont="1" applyFill="1" applyBorder="1" applyAlignment="1">
      <alignment vertical="center" wrapText="1"/>
      <protection/>
    </xf>
    <xf numFmtId="49" fontId="54" fillId="33" borderId="10" xfId="42" applyNumberFormat="1" applyFont="1" applyFill="1" applyBorder="1" applyAlignment="1">
      <alignment horizontal="center" vertical="center" wrapText="1"/>
      <protection/>
    </xf>
    <xf numFmtId="0" fontId="54" fillId="33" borderId="10" xfId="42" applyFont="1" applyFill="1" applyBorder="1" applyAlignment="1">
      <alignment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49" fontId="55" fillId="33" borderId="10" xfId="42" applyNumberFormat="1" applyFont="1" applyFill="1" applyBorder="1" applyAlignment="1">
      <alignment horizontal="center" vertical="center" wrapText="1"/>
      <protection/>
    </xf>
    <xf numFmtId="0" fontId="55" fillId="33" borderId="10" xfId="42" applyFont="1" applyFill="1" applyBorder="1" applyAlignment="1">
      <alignment vertical="center" wrapText="1"/>
      <protection/>
    </xf>
    <xf numFmtId="176" fontId="55" fillId="33" borderId="10" xfId="0" applyNumberFormat="1" applyFont="1" applyFill="1" applyBorder="1" applyAlignment="1">
      <alignment horizontal="center" vertical="center"/>
    </xf>
    <xf numFmtId="178" fontId="55" fillId="33" borderId="10" xfId="0" applyNumberFormat="1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/>
    </xf>
    <xf numFmtId="49" fontId="4" fillId="33" borderId="10" xfId="42" applyNumberFormat="1" applyFont="1" applyFill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7" fillId="33" borderId="10" xfId="61" applyFont="1" applyFill="1" applyBorder="1" applyAlignment="1">
      <alignment vertical="center" wrapText="1"/>
      <protection/>
    </xf>
    <xf numFmtId="176" fontId="60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6" fillId="33" borderId="10" xfId="61" applyFont="1" applyFill="1" applyBorder="1" applyAlignment="1">
      <alignment vertical="center" wrapText="1"/>
      <protection/>
    </xf>
    <xf numFmtId="0" fontId="54" fillId="33" borderId="10" xfId="42" applyFont="1" applyFill="1" applyBorder="1" applyAlignment="1">
      <alignment horizontal="left" vertical="center" wrapText="1"/>
      <protection/>
    </xf>
    <xf numFmtId="176" fontId="55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 wrapText="1"/>
    </xf>
    <xf numFmtId="179" fontId="55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4 11 3 2 2" xfId="41"/>
    <cellStyle name="常规 16 2" xfId="42"/>
    <cellStyle name="常规 16 2 2" xfId="43"/>
    <cellStyle name="常规 16 2 2 2" xfId="44"/>
    <cellStyle name="常规 16 2 2 2 2" xfId="45"/>
    <cellStyle name="常规 16 2 2 3" xfId="46"/>
    <cellStyle name="常规 16 2 3" xfId="47"/>
    <cellStyle name="常规 2" xfId="48"/>
    <cellStyle name="常规 2 2" xfId="49"/>
    <cellStyle name="常规 2 3" xfId="50"/>
    <cellStyle name="常规 2 4 3" xfId="51"/>
    <cellStyle name="常规 21" xfId="52"/>
    <cellStyle name="常规 21 2" xfId="53"/>
    <cellStyle name="常规 21 3" xfId="54"/>
    <cellStyle name="常规 25" xfId="55"/>
    <cellStyle name="常规 25 2" xfId="56"/>
    <cellStyle name="常规 25 3" xfId="57"/>
    <cellStyle name="常规 29" xfId="58"/>
    <cellStyle name="常规 29 2" xfId="59"/>
    <cellStyle name="常规 29 3" xfId="60"/>
    <cellStyle name="常规 3" xfId="61"/>
    <cellStyle name="常规 3 2" xfId="62"/>
    <cellStyle name="常规 3 2 2" xfId="63"/>
    <cellStyle name="常规 3 3" xfId="64"/>
    <cellStyle name="常规 31" xfId="65"/>
    <cellStyle name="常规 31 2" xfId="66"/>
    <cellStyle name="常规 31 3" xfId="67"/>
    <cellStyle name="常规 4" xfId="68"/>
    <cellStyle name="常规 4 2" xfId="69"/>
    <cellStyle name="常规 4 3" xfId="70"/>
    <cellStyle name="常规 5" xfId="71"/>
    <cellStyle name="常规 5 2" xfId="72"/>
    <cellStyle name="常规 6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dxfs count="2">
    <dxf>
      <fill>
        <patternFill patternType="solid">
          <fgColor indexed="65"/>
          <bgColor indexed="14"/>
        </patternFill>
      </fill>
    </dxf>
    <dxf>
      <fill>
        <patternFill patternType="solid">
          <fgColor indexed="10"/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6"/>
  <sheetViews>
    <sheetView showZeros="0" tabSelected="1" zoomScalePageLayoutView="0" workbookViewId="0" topLeftCell="A1">
      <pane ySplit="4" topLeftCell="A95" activePane="bottomLeft" state="frozen"/>
      <selection pane="topLeft" activeCell="A1" sqref="A1"/>
      <selection pane="bottomLeft" activeCell="A2" sqref="A2:V2"/>
    </sheetView>
  </sheetViews>
  <sheetFormatPr defaultColWidth="9.00390625" defaultRowHeight="5.25" customHeight="1"/>
  <cols>
    <col min="1" max="1" width="33.421875" style="0" customWidth="1"/>
    <col min="2" max="2" width="7.28125" style="44" customWidth="1"/>
    <col min="3" max="3" width="7.00390625" style="0" customWidth="1"/>
    <col min="4" max="4" width="6.140625" style="0" customWidth="1"/>
    <col min="5" max="5" width="7.00390625" style="0" customWidth="1"/>
    <col min="6" max="6" width="6.421875" style="0" customWidth="1"/>
    <col min="7" max="8" width="8.7109375" style="0" customWidth="1"/>
    <col min="9" max="9" width="7.8515625" style="0" customWidth="1"/>
    <col min="10" max="10" width="9.00390625" style="0" customWidth="1"/>
    <col min="11" max="11" width="8.421875" style="0" customWidth="1"/>
    <col min="12" max="12" width="7.7109375" style="0" customWidth="1"/>
    <col min="13" max="13" width="8.421875" style="0" customWidth="1"/>
    <col min="14" max="14" width="6.421875" style="0" customWidth="1"/>
    <col min="15" max="15" width="6.140625" style="0" customWidth="1"/>
    <col min="16" max="16" width="6.57421875" style="0" customWidth="1"/>
    <col min="17" max="17" width="8.421875" style="0" customWidth="1"/>
    <col min="18" max="20" width="5.421875" style="0" customWidth="1"/>
    <col min="21" max="21" width="8.140625" style="0" customWidth="1"/>
    <col min="22" max="22" width="7.8515625" style="0" customWidth="1"/>
  </cols>
  <sheetData>
    <row r="1" ht="13.5">
      <c r="A1" t="s">
        <v>0</v>
      </c>
    </row>
    <row r="2" spans="1:22" ht="28.5" customHeight="1">
      <c r="A2" s="160" t="s">
        <v>383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s="31" customFormat="1" ht="23.25" customHeight="1">
      <c r="A3" s="168" t="s">
        <v>1</v>
      </c>
      <c r="B3" s="162" t="s">
        <v>2</v>
      </c>
      <c r="C3" s="163"/>
      <c r="D3" s="154" t="s">
        <v>3</v>
      </c>
      <c r="E3" s="154" t="s">
        <v>4</v>
      </c>
      <c r="F3" s="154" t="s">
        <v>5</v>
      </c>
      <c r="G3" s="156" t="s">
        <v>6</v>
      </c>
      <c r="H3" s="164" t="s">
        <v>7</v>
      </c>
      <c r="I3" s="165"/>
      <c r="J3" s="166"/>
      <c r="K3" s="156" t="s">
        <v>8</v>
      </c>
      <c r="L3" s="156"/>
      <c r="M3" s="156"/>
      <c r="N3" s="156"/>
      <c r="O3" s="156"/>
      <c r="P3" s="157" t="s">
        <v>9</v>
      </c>
      <c r="Q3" s="162" t="s">
        <v>10</v>
      </c>
      <c r="R3" s="167"/>
      <c r="S3" s="167"/>
      <c r="T3" s="167"/>
      <c r="U3" s="163"/>
      <c r="V3" s="158" t="s">
        <v>11</v>
      </c>
    </row>
    <row r="4" spans="1:22" s="31" customFormat="1" ht="33" customHeight="1">
      <c r="A4" s="168"/>
      <c r="B4" s="45" t="s">
        <v>12</v>
      </c>
      <c r="C4" s="45" t="s">
        <v>13</v>
      </c>
      <c r="D4" s="155"/>
      <c r="E4" s="155"/>
      <c r="F4" s="155"/>
      <c r="G4" s="156"/>
      <c r="H4" s="46" t="s">
        <v>14</v>
      </c>
      <c r="I4" s="78" t="s">
        <v>15</v>
      </c>
      <c r="J4" s="78" t="s">
        <v>16</v>
      </c>
      <c r="K4" s="46" t="s">
        <v>14</v>
      </c>
      <c r="L4" s="78" t="s">
        <v>15</v>
      </c>
      <c r="M4" s="78" t="s">
        <v>16</v>
      </c>
      <c r="N4" s="78" t="s">
        <v>17</v>
      </c>
      <c r="O4" s="78" t="s">
        <v>18</v>
      </c>
      <c r="P4" s="157"/>
      <c r="Q4" s="45" t="s">
        <v>14</v>
      </c>
      <c r="R4" s="77" t="s">
        <v>19</v>
      </c>
      <c r="S4" s="77" t="s">
        <v>20</v>
      </c>
      <c r="T4" s="77" t="s">
        <v>21</v>
      </c>
      <c r="U4" s="77" t="s">
        <v>22</v>
      </c>
      <c r="V4" s="159"/>
    </row>
    <row r="5" spans="1:22" s="32" customFormat="1" ht="18" customHeight="1">
      <c r="A5" s="47" t="s">
        <v>23</v>
      </c>
      <c r="B5" s="47"/>
      <c r="C5" s="48"/>
      <c r="D5" s="49">
        <f aca="true" t="shared" si="0" ref="D5:U5">SUM(D6:D9)</f>
        <v>337</v>
      </c>
      <c r="E5" s="49">
        <f t="shared" si="0"/>
        <v>6602</v>
      </c>
      <c r="F5" s="49">
        <f t="shared" si="0"/>
        <v>25664</v>
      </c>
      <c r="G5" s="49">
        <f t="shared" si="0"/>
        <v>22929</v>
      </c>
      <c r="H5" s="49">
        <f t="shared" si="0"/>
        <v>15464</v>
      </c>
      <c r="I5" s="49">
        <f t="shared" si="0"/>
        <v>0</v>
      </c>
      <c r="J5" s="49">
        <f t="shared" si="0"/>
        <v>15464</v>
      </c>
      <c r="K5" s="49">
        <f t="shared" si="0"/>
        <v>7465</v>
      </c>
      <c r="L5" s="49">
        <f t="shared" si="0"/>
        <v>0</v>
      </c>
      <c r="M5" s="49">
        <f t="shared" si="0"/>
        <v>7465</v>
      </c>
      <c r="N5" s="49">
        <f t="shared" si="0"/>
        <v>0</v>
      </c>
      <c r="O5" s="49">
        <f t="shared" si="0"/>
        <v>0</v>
      </c>
      <c r="P5" s="49">
        <f t="shared" si="0"/>
        <v>0</v>
      </c>
      <c r="Q5" s="49">
        <f t="shared" si="0"/>
        <v>22929</v>
      </c>
      <c r="R5" s="49">
        <f t="shared" si="0"/>
        <v>0</v>
      </c>
      <c r="S5" s="49">
        <f t="shared" si="0"/>
        <v>0</v>
      </c>
      <c r="T5" s="49">
        <f t="shared" si="0"/>
        <v>0</v>
      </c>
      <c r="U5" s="49">
        <f t="shared" si="0"/>
        <v>22929</v>
      </c>
      <c r="V5" s="48"/>
    </row>
    <row r="6" spans="1:60" s="33" customFormat="1" ht="16.5" customHeight="1">
      <c r="A6" s="50" t="s">
        <v>24</v>
      </c>
      <c r="B6" s="20" t="s">
        <v>25</v>
      </c>
      <c r="C6" s="51">
        <f>SUM(C11)</f>
        <v>64686</v>
      </c>
      <c r="D6" s="13">
        <f aca="true" t="shared" si="1" ref="D6:U6">SUM(D11)</f>
        <v>70</v>
      </c>
      <c r="E6" s="13">
        <f t="shared" si="1"/>
        <v>2275</v>
      </c>
      <c r="F6" s="13">
        <f t="shared" si="1"/>
        <v>9000</v>
      </c>
      <c r="G6" s="51">
        <f t="shared" si="1"/>
        <v>6064</v>
      </c>
      <c r="H6" s="51">
        <f t="shared" si="1"/>
        <v>4192</v>
      </c>
      <c r="I6" s="51">
        <f t="shared" si="1"/>
        <v>0</v>
      </c>
      <c r="J6" s="51">
        <f t="shared" si="1"/>
        <v>4192</v>
      </c>
      <c r="K6" s="51">
        <f t="shared" si="1"/>
        <v>1872</v>
      </c>
      <c r="L6" s="51">
        <f t="shared" si="1"/>
        <v>0</v>
      </c>
      <c r="M6" s="51">
        <f t="shared" si="1"/>
        <v>1872</v>
      </c>
      <c r="N6" s="51">
        <f t="shared" si="1"/>
        <v>0</v>
      </c>
      <c r="O6" s="51">
        <f t="shared" si="1"/>
        <v>0</v>
      </c>
      <c r="P6" s="51">
        <f t="shared" si="1"/>
        <v>0</v>
      </c>
      <c r="Q6" s="51">
        <f t="shared" si="1"/>
        <v>6064</v>
      </c>
      <c r="R6" s="51">
        <f t="shared" si="1"/>
        <v>0</v>
      </c>
      <c r="S6" s="51">
        <f t="shared" si="1"/>
        <v>0</v>
      </c>
      <c r="T6" s="51">
        <f t="shared" si="1"/>
        <v>0</v>
      </c>
      <c r="U6" s="51">
        <f t="shared" si="1"/>
        <v>6064</v>
      </c>
      <c r="V6" s="48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22" s="34" customFormat="1" ht="16.5" customHeight="1">
      <c r="A7" s="50" t="s">
        <v>26</v>
      </c>
      <c r="B7" s="20" t="s">
        <v>27</v>
      </c>
      <c r="C7" s="52">
        <f>SUM(C218)</f>
        <v>28.549999999999997</v>
      </c>
      <c r="D7" s="13">
        <f aca="true" t="shared" si="2" ref="D7:U7">SUM(D218)</f>
        <v>7</v>
      </c>
      <c r="E7" s="13">
        <f t="shared" si="2"/>
        <v>152</v>
      </c>
      <c r="F7" s="13">
        <f t="shared" si="2"/>
        <v>1101</v>
      </c>
      <c r="G7" s="51">
        <f t="shared" si="2"/>
        <v>9938</v>
      </c>
      <c r="H7" s="51">
        <f t="shared" si="2"/>
        <v>7272</v>
      </c>
      <c r="I7" s="51">
        <f t="shared" si="2"/>
        <v>0</v>
      </c>
      <c r="J7" s="51">
        <f t="shared" si="2"/>
        <v>7272</v>
      </c>
      <c r="K7" s="51">
        <f t="shared" si="2"/>
        <v>2666</v>
      </c>
      <c r="L7" s="51">
        <f t="shared" si="2"/>
        <v>0</v>
      </c>
      <c r="M7" s="51">
        <f t="shared" si="2"/>
        <v>2666</v>
      </c>
      <c r="N7" s="51">
        <f t="shared" si="2"/>
        <v>0</v>
      </c>
      <c r="O7" s="51">
        <f t="shared" si="2"/>
        <v>0</v>
      </c>
      <c r="P7" s="51">
        <f t="shared" si="2"/>
        <v>0</v>
      </c>
      <c r="Q7" s="51">
        <f t="shared" si="2"/>
        <v>9938</v>
      </c>
      <c r="R7" s="51">
        <f t="shared" si="2"/>
        <v>0</v>
      </c>
      <c r="S7" s="51">
        <f t="shared" si="2"/>
        <v>0</v>
      </c>
      <c r="T7" s="51">
        <f t="shared" si="2"/>
        <v>0</v>
      </c>
      <c r="U7" s="51">
        <f t="shared" si="2"/>
        <v>9938</v>
      </c>
      <c r="V7" s="51"/>
    </row>
    <row r="8" spans="1:60" s="35" customFormat="1" ht="16.5" customHeight="1">
      <c r="A8" s="50" t="s">
        <v>28</v>
      </c>
      <c r="B8" s="20" t="s">
        <v>27</v>
      </c>
      <c r="C8" s="52">
        <f>SUM(C226)</f>
        <v>5.6899999999999995</v>
      </c>
      <c r="D8" s="13">
        <f aca="true" t="shared" si="3" ref="D8:U8">SUM(D226)</f>
        <v>257</v>
      </c>
      <c r="E8" s="13">
        <f t="shared" si="3"/>
        <v>4081</v>
      </c>
      <c r="F8" s="13">
        <f t="shared" si="3"/>
        <v>15259</v>
      </c>
      <c r="G8" s="51">
        <f t="shared" si="3"/>
        <v>5325</v>
      </c>
      <c r="H8" s="51">
        <f t="shared" si="3"/>
        <v>2725</v>
      </c>
      <c r="I8" s="51">
        <f t="shared" si="3"/>
        <v>0</v>
      </c>
      <c r="J8" s="51">
        <f t="shared" si="3"/>
        <v>2725</v>
      </c>
      <c r="K8" s="51">
        <f t="shared" si="3"/>
        <v>2600</v>
      </c>
      <c r="L8" s="51">
        <f t="shared" si="3"/>
        <v>0</v>
      </c>
      <c r="M8" s="51">
        <f t="shared" si="3"/>
        <v>2600</v>
      </c>
      <c r="N8" s="51">
        <f t="shared" si="3"/>
        <v>0</v>
      </c>
      <c r="O8" s="51">
        <f t="shared" si="3"/>
        <v>0</v>
      </c>
      <c r="P8" s="51">
        <f t="shared" si="3"/>
        <v>0</v>
      </c>
      <c r="Q8" s="51">
        <f t="shared" si="3"/>
        <v>5325</v>
      </c>
      <c r="R8" s="51">
        <f t="shared" si="3"/>
        <v>0</v>
      </c>
      <c r="S8" s="51">
        <f t="shared" si="3"/>
        <v>0</v>
      </c>
      <c r="T8" s="51">
        <f t="shared" si="3"/>
        <v>0</v>
      </c>
      <c r="U8" s="51">
        <f t="shared" si="3"/>
        <v>5325</v>
      </c>
      <c r="V8" s="48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</row>
    <row r="9" spans="1:22" s="36" customFormat="1" ht="16.5" customHeight="1">
      <c r="A9" s="53" t="s">
        <v>29</v>
      </c>
      <c r="B9" s="54" t="s">
        <v>30</v>
      </c>
      <c r="C9" s="51">
        <f>SUM(C243)</f>
        <v>36</v>
      </c>
      <c r="D9" s="13">
        <f aca="true" t="shared" si="4" ref="D9:U9">SUM(D243)</f>
        <v>3</v>
      </c>
      <c r="E9" s="13">
        <f t="shared" si="4"/>
        <v>94</v>
      </c>
      <c r="F9" s="13">
        <f t="shared" si="4"/>
        <v>304</v>
      </c>
      <c r="G9" s="51">
        <f t="shared" si="4"/>
        <v>1602</v>
      </c>
      <c r="H9" s="51">
        <f t="shared" si="4"/>
        <v>1275</v>
      </c>
      <c r="I9" s="51">
        <f t="shared" si="4"/>
        <v>0</v>
      </c>
      <c r="J9" s="51">
        <f t="shared" si="4"/>
        <v>1275</v>
      </c>
      <c r="K9" s="51">
        <f t="shared" si="4"/>
        <v>327</v>
      </c>
      <c r="L9" s="51">
        <f t="shared" si="4"/>
        <v>0</v>
      </c>
      <c r="M9" s="51">
        <f t="shared" si="4"/>
        <v>327</v>
      </c>
      <c r="N9" s="51">
        <f t="shared" si="4"/>
        <v>0</v>
      </c>
      <c r="O9" s="51">
        <f t="shared" si="4"/>
        <v>0</v>
      </c>
      <c r="P9" s="51">
        <f t="shared" si="4"/>
        <v>0</v>
      </c>
      <c r="Q9" s="51">
        <f t="shared" si="4"/>
        <v>1602</v>
      </c>
      <c r="R9" s="51">
        <f t="shared" si="4"/>
        <v>0</v>
      </c>
      <c r="S9" s="51">
        <f t="shared" si="4"/>
        <v>0</v>
      </c>
      <c r="T9" s="51">
        <f t="shared" si="4"/>
        <v>0</v>
      </c>
      <c r="U9" s="51">
        <f t="shared" si="4"/>
        <v>1602</v>
      </c>
      <c r="V9" s="48"/>
    </row>
    <row r="10" spans="1:60" s="31" customFormat="1" ht="18.75" customHeight="1">
      <c r="A10" s="47" t="s">
        <v>31</v>
      </c>
      <c r="B10" s="20"/>
      <c r="C10" s="56"/>
      <c r="D10" s="13"/>
      <c r="E10" s="13"/>
      <c r="F10" s="1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1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60" s="37" customFormat="1" ht="15.75" customHeight="1">
      <c r="A11" s="6" t="s">
        <v>24</v>
      </c>
      <c r="B11" s="7" t="s">
        <v>25</v>
      </c>
      <c r="C11" s="11">
        <f aca="true" t="shared" si="5" ref="C11:U11">SUM(C12,C19,C35,C56,C71,C81,C94,C120,C129,C137,C155,C179,C188)</f>
        <v>64686</v>
      </c>
      <c r="D11" s="11">
        <f t="shared" si="5"/>
        <v>70</v>
      </c>
      <c r="E11" s="11">
        <f t="shared" si="5"/>
        <v>2275</v>
      </c>
      <c r="F11" s="11">
        <f t="shared" si="5"/>
        <v>9000</v>
      </c>
      <c r="G11" s="11">
        <f t="shared" si="5"/>
        <v>6064</v>
      </c>
      <c r="H11" s="11">
        <f t="shared" si="5"/>
        <v>4192</v>
      </c>
      <c r="I11" s="11">
        <f t="shared" si="5"/>
        <v>0</v>
      </c>
      <c r="J11" s="11">
        <f t="shared" si="5"/>
        <v>4192</v>
      </c>
      <c r="K11" s="11">
        <f t="shared" si="5"/>
        <v>1872</v>
      </c>
      <c r="L11" s="11">
        <f t="shared" si="5"/>
        <v>0</v>
      </c>
      <c r="M11" s="11">
        <f t="shared" si="5"/>
        <v>1872</v>
      </c>
      <c r="N11" s="11">
        <f t="shared" si="5"/>
        <v>0</v>
      </c>
      <c r="O11" s="11">
        <f t="shared" si="5"/>
        <v>0</v>
      </c>
      <c r="P11" s="11">
        <f t="shared" si="5"/>
        <v>0</v>
      </c>
      <c r="Q11" s="11">
        <f t="shared" si="5"/>
        <v>6064</v>
      </c>
      <c r="R11" s="11">
        <f t="shared" si="5"/>
        <v>0</v>
      </c>
      <c r="S11" s="11">
        <f t="shared" si="5"/>
        <v>0</v>
      </c>
      <c r="T11" s="11">
        <f t="shared" si="5"/>
        <v>0</v>
      </c>
      <c r="U11" s="11">
        <f t="shared" si="5"/>
        <v>6064</v>
      </c>
      <c r="V11" s="10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s="38" customFormat="1" ht="15.75" customHeight="1">
      <c r="A12" s="50" t="s">
        <v>32</v>
      </c>
      <c r="B12" s="20" t="s">
        <v>25</v>
      </c>
      <c r="C12" s="20">
        <f>SUM(C13:C18)</f>
        <v>2521</v>
      </c>
      <c r="D12" s="20">
        <f>SUM(D13:D18)</f>
        <v>3</v>
      </c>
      <c r="E12" s="20">
        <f>SUM(E13:E18)</f>
        <v>109</v>
      </c>
      <c r="F12" s="20">
        <f>SUM(F13:F18)</f>
        <v>534</v>
      </c>
      <c r="G12" s="9">
        <f>SUM(H12,K12,P12)</f>
        <v>489</v>
      </c>
      <c r="H12" s="9">
        <f>SUM(I12:J12)</f>
        <v>336</v>
      </c>
      <c r="I12" s="9"/>
      <c r="J12" s="9">
        <v>336</v>
      </c>
      <c r="K12" s="79">
        <f>SUM(L12:O12)</f>
        <v>153</v>
      </c>
      <c r="L12" s="9"/>
      <c r="M12" s="9">
        <v>153</v>
      </c>
      <c r="N12" s="9"/>
      <c r="O12" s="9"/>
      <c r="P12" s="9"/>
      <c r="Q12" s="9">
        <f>SUM(R12:U12)</f>
        <v>489</v>
      </c>
      <c r="R12" s="9"/>
      <c r="S12" s="9"/>
      <c r="T12" s="9"/>
      <c r="U12" s="9">
        <f>SUM(G12)</f>
        <v>489</v>
      </c>
      <c r="V12" s="20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</row>
    <row r="13" spans="1:60" s="38" customFormat="1" ht="15.75" customHeight="1">
      <c r="A13" s="8" t="s">
        <v>33</v>
      </c>
      <c r="B13" s="20" t="s">
        <v>25</v>
      </c>
      <c r="C13" s="20">
        <v>380</v>
      </c>
      <c r="D13" s="10"/>
      <c r="E13" s="10">
        <v>14</v>
      </c>
      <c r="F13" s="10">
        <v>73</v>
      </c>
      <c r="G13" s="10">
        <f aca="true" t="shared" si="6" ref="G13:G18">H13+K13</f>
        <v>70</v>
      </c>
      <c r="H13" s="10">
        <f aca="true" t="shared" si="7" ref="H13:H18">I13+J13</f>
        <v>70</v>
      </c>
      <c r="I13" s="10"/>
      <c r="J13" s="10">
        <v>70</v>
      </c>
      <c r="K13" s="10">
        <f aca="true" t="shared" si="8" ref="K13:K18">L13+M13</f>
        <v>0</v>
      </c>
      <c r="L13" s="10"/>
      <c r="M13" s="10"/>
      <c r="N13" s="10"/>
      <c r="O13" s="10"/>
      <c r="P13" s="9"/>
      <c r="Q13" s="9">
        <f aca="true" t="shared" si="9" ref="Q13:Q18">U13</f>
        <v>70</v>
      </c>
      <c r="R13" s="9"/>
      <c r="S13" s="9"/>
      <c r="T13" s="9"/>
      <c r="U13" s="9">
        <f aca="true" t="shared" si="10" ref="U13:U19">SUM(G13)</f>
        <v>70</v>
      </c>
      <c r="V13" s="20" t="s">
        <v>34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</row>
    <row r="14" spans="1:22" s="39" customFormat="1" ht="15.75" customHeight="1">
      <c r="A14" s="8" t="s">
        <v>35</v>
      </c>
      <c r="B14" s="20" t="s">
        <v>25</v>
      </c>
      <c r="C14" s="20">
        <v>872</v>
      </c>
      <c r="D14" s="10">
        <v>1</v>
      </c>
      <c r="E14" s="10">
        <v>21</v>
      </c>
      <c r="F14" s="10">
        <v>134</v>
      </c>
      <c r="G14" s="10">
        <f t="shared" si="6"/>
        <v>153</v>
      </c>
      <c r="H14" s="10">
        <f t="shared" si="7"/>
        <v>0</v>
      </c>
      <c r="I14" s="10"/>
      <c r="J14" s="10"/>
      <c r="K14" s="10">
        <f t="shared" si="8"/>
        <v>153</v>
      </c>
      <c r="L14" s="10"/>
      <c r="M14" s="10">
        <v>153</v>
      </c>
      <c r="N14" s="10"/>
      <c r="O14" s="10"/>
      <c r="P14" s="9"/>
      <c r="Q14" s="9">
        <f t="shared" si="9"/>
        <v>153</v>
      </c>
      <c r="R14" s="9"/>
      <c r="S14" s="9"/>
      <c r="T14" s="9"/>
      <c r="U14" s="9">
        <f t="shared" si="10"/>
        <v>153</v>
      </c>
      <c r="V14" s="20" t="s">
        <v>36</v>
      </c>
    </row>
    <row r="15" spans="1:60" s="40" customFormat="1" ht="15.75" customHeight="1">
      <c r="A15" s="8" t="s">
        <v>37</v>
      </c>
      <c r="B15" s="20" t="s">
        <v>25</v>
      </c>
      <c r="C15" s="20">
        <v>121</v>
      </c>
      <c r="D15" s="10">
        <v>1</v>
      </c>
      <c r="E15" s="10">
        <v>6</v>
      </c>
      <c r="F15" s="10">
        <v>52</v>
      </c>
      <c r="G15" s="10">
        <f t="shared" si="6"/>
        <v>30</v>
      </c>
      <c r="H15" s="10">
        <f t="shared" si="7"/>
        <v>30</v>
      </c>
      <c r="I15" s="10"/>
      <c r="J15" s="10">
        <v>30</v>
      </c>
      <c r="K15" s="10">
        <f t="shared" si="8"/>
        <v>0</v>
      </c>
      <c r="L15" s="10"/>
      <c r="M15" s="10"/>
      <c r="N15" s="10"/>
      <c r="O15" s="10"/>
      <c r="P15" s="9"/>
      <c r="Q15" s="9">
        <f t="shared" si="9"/>
        <v>30</v>
      </c>
      <c r="R15" s="9"/>
      <c r="S15" s="9"/>
      <c r="T15" s="9"/>
      <c r="U15" s="9">
        <f t="shared" si="10"/>
        <v>30</v>
      </c>
      <c r="V15" s="20" t="s">
        <v>34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</row>
    <row r="16" spans="1:60" s="1" customFormat="1" ht="15.75" customHeight="1">
      <c r="A16" s="8" t="s">
        <v>38</v>
      </c>
      <c r="B16" s="20" t="s">
        <v>25</v>
      </c>
      <c r="C16" s="20">
        <v>213</v>
      </c>
      <c r="D16" s="10">
        <v>1</v>
      </c>
      <c r="E16" s="10">
        <v>4</v>
      </c>
      <c r="F16" s="10">
        <v>27</v>
      </c>
      <c r="G16" s="10">
        <f t="shared" si="6"/>
        <v>20</v>
      </c>
      <c r="H16" s="10">
        <f t="shared" si="7"/>
        <v>20</v>
      </c>
      <c r="I16" s="10"/>
      <c r="J16" s="10">
        <v>20</v>
      </c>
      <c r="K16" s="10">
        <f t="shared" si="8"/>
        <v>0</v>
      </c>
      <c r="L16" s="10"/>
      <c r="M16" s="10"/>
      <c r="N16" s="10"/>
      <c r="O16" s="10"/>
      <c r="P16" s="9"/>
      <c r="Q16" s="9">
        <f t="shared" si="9"/>
        <v>20</v>
      </c>
      <c r="R16" s="9"/>
      <c r="S16" s="9"/>
      <c r="T16" s="9"/>
      <c r="U16" s="9">
        <f t="shared" si="10"/>
        <v>20</v>
      </c>
      <c r="V16" s="20" t="s">
        <v>39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</row>
    <row r="17" spans="1:60" s="1" customFormat="1" ht="15.75" customHeight="1">
      <c r="A17" s="8" t="s">
        <v>40</v>
      </c>
      <c r="B17" s="20" t="s">
        <v>25</v>
      </c>
      <c r="C17" s="20">
        <v>200</v>
      </c>
      <c r="D17" s="10"/>
      <c r="E17" s="10">
        <v>43</v>
      </c>
      <c r="F17" s="10">
        <v>179</v>
      </c>
      <c r="G17" s="10">
        <f t="shared" si="6"/>
        <v>100</v>
      </c>
      <c r="H17" s="10">
        <f t="shared" si="7"/>
        <v>100</v>
      </c>
      <c r="I17" s="10"/>
      <c r="J17" s="10">
        <v>100</v>
      </c>
      <c r="K17" s="10">
        <f t="shared" si="8"/>
        <v>0</v>
      </c>
      <c r="L17" s="10"/>
      <c r="M17" s="10"/>
      <c r="N17" s="10"/>
      <c r="O17" s="10"/>
      <c r="P17" s="9"/>
      <c r="Q17" s="9">
        <f t="shared" si="9"/>
        <v>100</v>
      </c>
      <c r="R17" s="9"/>
      <c r="S17" s="9"/>
      <c r="T17" s="9"/>
      <c r="U17" s="9">
        <f t="shared" si="10"/>
        <v>100</v>
      </c>
      <c r="V17" s="55" t="s">
        <v>41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</row>
    <row r="18" spans="1:60" s="1" customFormat="1" ht="15.75" customHeight="1">
      <c r="A18" s="8" t="s">
        <v>42</v>
      </c>
      <c r="B18" s="20" t="s">
        <v>25</v>
      </c>
      <c r="C18" s="20">
        <v>735</v>
      </c>
      <c r="D18" s="10"/>
      <c r="E18" s="10">
        <v>21</v>
      </c>
      <c r="F18" s="10">
        <v>69</v>
      </c>
      <c r="G18" s="10">
        <f t="shared" si="6"/>
        <v>116</v>
      </c>
      <c r="H18" s="10">
        <f t="shared" si="7"/>
        <v>116</v>
      </c>
      <c r="I18" s="10"/>
      <c r="J18" s="10">
        <v>116</v>
      </c>
      <c r="K18" s="10">
        <f t="shared" si="8"/>
        <v>0</v>
      </c>
      <c r="L18" s="10"/>
      <c r="M18" s="10"/>
      <c r="N18" s="10"/>
      <c r="O18" s="10"/>
      <c r="P18" s="9"/>
      <c r="Q18" s="9">
        <f t="shared" si="9"/>
        <v>116</v>
      </c>
      <c r="R18" s="9"/>
      <c r="S18" s="9"/>
      <c r="T18" s="9"/>
      <c r="U18" s="9">
        <f t="shared" si="10"/>
        <v>116</v>
      </c>
      <c r="V18" s="55" t="s">
        <v>43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</row>
    <row r="19" spans="1:22" s="39" customFormat="1" ht="15.75" customHeight="1">
      <c r="A19" s="50" t="s">
        <v>44</v>
      </c>
      <c r="B19" s="20" t="s">
        <v>25</v>
      </c>
      <c r="C19" s="10">
        <f>SUM(C20:C34)</f>
        <v>3280</v>
      </c>
      <c r="D19" s="10">
        <f>SUM(D20:D34)</f>
        <v>11</v>
      </c>
      <c r="E19" s="10">
        <f>SUM(E20:E34)</f>
        <v>100</v>
      </c>
      <c r="F19" s="10">
        <f>SUM(F20:F34)</f>
        <v>484</v>
      </c>
      <c r="G19" s="9">
        <f>SUM(H19,K19,P19)</f>
        <v>464</v>
      </c>
      <c r="H19" s="9">
        <f>SUM(I19:J19)</f>
        <v>320</v>
      </c>
      <c r="I19" s="9"/>
      <c r="J19" s="9">
        <v>320</v>
      </c>
      <c r="K19" s="79">
        <f>SUM(L19:O19)</f>
        <v>144</v>
      </c>
      <c r="L19" s="9"/>
      <c r="M19" s="9">
        <v>144</v>
      </c>
      <c r="N19" s="9"/>
      <c r="O19" s="9"/>
      <c r="P19" s="9"/>
      <c r="Q19" s="9">
        <f>SUM(R19:U19)</f>
        <v>464</v>
      </c>
      <c r="R19" s="9"/>
      <c r="S19" s="9"/>
      <c r="T19" s="9"/>
      <c r="U19" s="9">
        <f t="shared" si="10"/>
        <v>464</v>
      </c>
      <c r="V19" s="20"/>
    </row>
    <row r="20" spans="1:22" s="39" customFormat="1" ht="15.75" customHeight="1">
      <c r="A20" s="8" t="s">
        <v>45</v>
      </c>
      <c r="B20" s="20" t="s">
        <v>25</v>
      </c>
      <c r="C20" s="10">
        <v>226</v>
      </c>
      <c r="D20" s="10">
        <v>1</v>
      </c>
      <c r="E20" s="10">
        <v>18</v>
      </c>
      <c r="F20" s="10">
        <v>109</v>
      </c>
      <c r="G20" s="10"/>
      <c r="H20" s="57"/>
      <c r="I20" s="57"/>
      <c r="J20" s="10"/>
      <c r="K20" s="57"/>
      <c r="L20" s="57"/>
      <c r="M20" s="10"/>
      <c r="N20" s="10"/>
      <c r="O20" s="10"/>
      <c r="P20" s="9"/>
      <c r="Q20" s="9"/>
      <c r="R20" s="9"/>
      <c r="S20" s="9"/>
      <c r="T20" s="9"/>
      <c r="U20" s="9"/>
      <c r="V20" s="10"/>
    </row>
    <row r="21" spans="1:60" s="41" customFormat="1" ht="15.75" customHeight="1">
      <c r="A21" s="8" t="s">
        <v>46</v>
      </c>
      <c r="B21" s="20" t="s">
        <v>25</v>
      </c>
      <c r="C21" s="10">
        <v>236</v>
      </c>
      <c r="D21" s="10">
        <v>0</v>
      </c>
      <c r="E21" s="10">
        <v>7</v>
      </c>
      <c r="F21" s="10">
        <v>30</v>
      </c>
      <c r="G21" s="10"/>
      <c r="H21" s="10"/>
      <c r="I21" s="10"/>
      <c r="J21" s="10"/>
      <c r="K21" s="10"/>
      <c r="L21" s="10"/>
      <c r="M21" s="10"/>
      <c r="N21" s="10"/>
      <c r="O21" s="10"/>
      <c r="P21" s="9"/>
      <c r="Q21" s="9"/>
      <c r="R21" s="9"/>
      <c r="S21" s="9"/>
      <c r="T21" s="9"/>
      <c r="U21" s="9"/>
      <c r="V21" s="10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</row>
    <row r="22" spans="1:22" s="39" customFormat="1" ht="15.75" customHeight="1">
      <c r="A22" s="8" t="s">
        <v>47</v>
      </c>
      <c r="B22" s="20" t="s">
        <v>25</v>
      </c>
      <c r="C22" s="10">
        <v>76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9"/>
      <c r="Q22" s="9"/>
      <c r="R22" s="9"/>
      <c r="S22" s="9"/>
      <c r="T22" s="9"/>
      <c r="U22" s="9"/>
      <c r="V22" s="10"/>
    </row>
    <row r="23" spans="1:22" s="39" customFormat="1" ht="15.75" customHeight="1">
      <c r="A23" s="8" t="s">
        <v>48</v>
      </c>
      <c r="B23" s="20" t="s">
        <v>25</v>
      </c>
      <c r="C23" s="10">
        <v>62</v>
      </c>
      <c r="D23" s="10">
        <v>1</v>
      </c>
      <c r="E23" s="10">
        <v>1</v>
      </c>
      <c r="F23" s="10">
        <v>5</v>
      </c>
      <c r="G23" s="10"/>
      <c r="H23" s="10"/>
      <c r="I23" s="10"/>
      <c r="J23" s="10"/>
      <c r="K23" s="10"/>
      <c r="L23" s="10"/>
      <c r="M23" s="10"/>
      <c r="N23" s="10"/>
      <c r="O23" s="10"/>
      <c r="P23" s="9"/>
      <c r="Q23" s="9"/>
      <c r="R23" s="9"/>
      <c r="S23" s="9"/>
      <c r="T23" s="9"/>
      <c r="U23" s="9"/>
      <c r="V23" s="10"/>
    </row>
    <row r="24" spans="1:60" s="1" customFormat="1" ht="15.75" customHeight="1">
      <c r="A24" s="8" t="s">
        <v>49</v>
      </c>
      <c r="B24" s="20" t="s">
        <v>25</v>
      </c>
      <c r="C24" s="10">
        <v>125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  <c r="Q24" s="9"/>
      <c r="R24" s="9"/>
      <c r="S24" s="9"/>
      <c r="T24" s="9"/>
      <c r="U24" s="9"/>
      <c r="V24" s="10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</row>
    <row r="25" spans="1:22" s="1" customFormat="1" ht="15.75" customHeight="1">
      <c r="A25" s="8" t="s">
        <v>50</v>
      </c>
      <c r="B25" s="20" t="s">
        <v>25</v>
      </c>
      <c r="C25" s="10">
        <v>75</v>
      </c>
      <c r="D25" s="10">
        <v>1</v>
      </c>
      <c r="E25" s="10">
        <v>4</v>
      </c>
      <c r="F25" s="10">
        <v>13</v>
      </c>
      <c r="G25" s="10"/>
      <c r="H25" s="10"/>
      <c r="I25" s="10"/>
      <c r="J25" s="10"/>
      <c r="K25" s="10"/>
      <c r="L25" s="10"/>
      <c r="M25" s="10"/>
      <c r="N25" s="10"/>
      <c r="O25" s="10"/>
      <c r="P25" s="9"/>
      <c r="Q25" s="9"/>
      <c r="R25" s="9"/>
      <c r="S25" s="9"/>
      <c r="T25" s="9"/>
      <c r="U25" s="9"/>
      <c r="V25" s="10"/>
    </row>
    <row r="26" spans="1:22" s="1" customFormat="1" ht="15.75" customHeight="1">
      <c r="A26" s="8" t="s">
        <v>51</v>
      </c>
      <c r="B26" s="20" t="s">
        <v>25</v>
      </c>
      <c r="C26" s="10">
        <v>120</v>
      </c>
      <c r="D26" s="10"/>
      <c r="E26" s="10">
        <v>4</v>
      </c>
      <c r="F26" s="10">
        <v>18</v>
      </c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9"/>
      <c r="R26" s="9"/>
      <c r="S26" s="9"/>
      <c r="T26" s="9"/>
      <c r="U26" s="9"/>
      <c r="V26" s="10"/>
    </row>
    <row r="27" spans="1:22" s="1" customFormat="1" ht="15.75" customHeight="1">
      <c r="A27" s="8" t="s">
        <v>52</v>
      </c>
      <c r="B27" s="20" t="s">
        <v>25</v>
      </c>
      <c r="C27" s="10">
        <v>65</v>
      </c>
      <c r="D27" s="10">
        <v>1</v>
      </c>
      <c r="E27" s="10">
        <v>1</v>
      </c>
      <c r="F27" s="10">
        <v>5</v>
      </c>
      <c r="G27" s="10"/>
      <c r="H27" s="10"/>
      <c r="I27" s="10"/>
      <c r="J27" s="10"/>
      <c r="K27" s="10"/>
      <c r="L27" s="10"/>
      <c r="M27" s="10"/>
      <c r="N27" s="10"/>
      <c r="O27" s="10"/>
      <c r="P27" s="9"/>
      <c r="Q27" s="9"/>
      <c r="R27" s="9"/>
      <c r="S27" s="9"/>
      <c r="T27" s="9"/>
      <c r="U27" s="9"/>
      <c r="V27" s="10"/>
    </row>
    <row r="28" spans="1:22" s="1" customFormat="1" ht="15.75" customHeight="1">
      <c r="A28" s="8" t="s">
        <v>53</v>
      </c>
      <c r="B28" s="20" t="s">
        <v>25</v>
      </c>
      <c r="C28" s="10">
        <v>121</v>
      </c>
      <c r="D28" s="10">
        <v>1</v>
      </c>
      <c r="E28" s="10">
        <v>10</v>
      </c>
      <c r="F28" s="10">
        <v>43</v>
      </c>
      <c r="G28" s="10"/>
      <c r="H28" s="10"/>
      <c r="I28" s="10"/>
      <c r="J28" s="10"/>
      <c r="K28" s="10"/>
      <c r="L28" s="10"/>
      <c r="M28" s="10"/>
      <c r="N28" s="10"/>
      <c r="O28" s="10"/>
      <c r="P28" s="9"/>
      <c r="Q28" s="9"/>
      <c r="R28" s="9"/>
      <c r="S28" s="9"/>
      <c r="T28" s="9"/>
      <c r="U28" s="9"/>
      <c r="V28" s="10"/>
    </row>
    <row r="29" spans="1:22" s="1" customFormat="1" ht="15.75" customHeight="1">
      <c r="A29" s="8" t="s">
        <v>54</v>
      </c>
      <c r="B29" s="20" t="s">
        <v>25</v>
      </c>
      <c r="C29" s="10">
        <v>400</v>
      </c>
      <c r="D29" s="10">
        <v>1</v>
      </c>
      <c r="E29" s="10">
        <v>2</v>
      </c>
      <c r="F29" s="10">
        <v>7</v>
      </c>
      <c r="G29" s="10"/>
      <c r="H29" s="10"/>
      <c r="I29" s="10"/>
      <c r="J29" s="10"/>
      <c r="K29" s="10"/>
      <c r="L29" s="10"/>
      <c r="M29" s="10"/>
      <c r="N29" s="10"/>
      <c r="O29" s="10"/>
      <c r="P29" s="9"/>
      <c r="Q29" s="9"/>
      <c r="R29" s="9"/>
      <c r="S29" s="9"/>
      <c r="T29" s="9"/>
      <c r="U29" s="9"/>
      <c r="V29" s="10"/>
    </row>
    <row r="30" spans="1:22" s="1" customFormat="1" ht="15.75" customHeight="1">
      <c r="A30" s="8" t="s">
        <v>55</v>
      </c>
      <c r="B30" s="20" t="s">
        <v>25</v>
      </c>
      <c r="C30" s="10">
        <v>100</v>
      </c>
      <c r="D30" s="10">
        <v>1</v>
      </c>
      <c r="E30" s="10">
        <v>3</v>
      </c>
      <c r="F30" s="10">
        <v>12</v>
      </c>
      <c r="G30" s="10"/>
      <c r="H30" s="10"/>
      <c r="I30" s="10"/>
      <c r="J30" s="10"/>
      <c r="K30" s="10"/>
      <c r="L30" s="10"/>
      <c r="M30" s="10"/>
      <c r="N30" s="10"/>
      <c r="O30" s="10"/>
      <c r="P30" s="9"/>
      <c r="Q30" s="9"/>
      <c r="R30" s="9"/>
      <c r="S30" s="9"/>
      <c r="T30" s="9"/>
      <c r="U30" s="9"/>
      <c r="V30" s="10"/>
    </row>
    <row r="31" spans="1:22" s="1" customFormat="1" ht="15.75" customHeight="1">
      <c r="A31" s="8" t="s">
        <v>56</v>
      </c>
      <c r="B31" s="20" t="s">
        <v>25</v>
      </c>
      <c r="C31" s="10">
        <v>100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  <c r="Q31" s="9"/>
      <c r="R31" s="9"/>
      <c r="S31" s="9"/>
      <c r="T31" s="9"/>
      <c r="U31" s="9"/>
      <c r="V31" s="10"/>
    </row>
    <row r="32" spans="1:22" s="1" customFormat="1" ht="15.75" customHeight="1">
      <c r="A32" s="8" t="s">
        <v>57</v>
      </c>
      <c r="B32" s="20" t="s">
        <v>25</v>
      </c>
      <c r="C32" s="10">
        <v>85</v>
      </c>
      <c r="D32" s="10">
        <v>1</v>
      </c>
      <c r="E32" s="10">
        <v>1</v>
      </c>
      <c r="F32" s="10">
        <v>7</v>
      </c>
      <c r="G32" s="10"/>
      <c r="H32" s="10"/>
      <c r="I32" s="10"/>
      <c r="J32" s="10"/>
      <c r="K32" s="10"/>
      <c r="L32" s="10"/>
      <c r="M32" s="10"/>
      <c r="N32" s="10"/>
      <c r="O32" s="10"/>
      <c r="P32" s="9"/>
      <c r="Q32" s="9"/>
      <c r="R32" s="9"/>
      <c r="S32" s="9"/>
      <c r="T32" s="9"/>
      <c r="U32" s="9"/>
      <c r="V32" s="10"/>
    </row>
    <row r="33" spans="1:22" s="1" customFormat="1" ht="15.75" customHeight="1">
      <c r="A33" s="8" t="s">
        <v>58</v>
      </c>
      <c r="B33" s="20" t="s">
        <v>25</v>
      </c>
      <c r="C33" s="10">
        <v>263</v>
      </c>
      <c r="D33" s="10"/>
      <c r="E33" s="10">
        <v>17</v>
      </c>
      <c r="F33" s="10">
        <v>100</v>
      </c>
      <c r="G33" s="10"/>
      <c r="H33" s="10"/>
      <c r="I33" s="10"/>
      <c r="J33" s="10"/>
      <c r="K33" s="10"/>
      <c r="L33" s="10"/>
      <c r="M33" s="10"/>
      <c r="N33" s="10"/>
      <c r="O33" s="10"/>
      <c r="P33" s="9"/>
      <c r="Q33" s="9"/>
      <c r="R33" s="9"/>
      <c r="S33" s="9"/>
      <c r="T33" s="9"/>
      <c r="U33" s="9"/>
      <c r="V33" s="10"/>
    </row>
    <row r="34" spans="1:22" s="1" customFormat="1" ht="15.75" customHeight="1">
      <c r="A34" s="8" t="s">
        <v>59</v>
      </c>
      <c r="B34" s="20" t="s">
        <v>25</v>
      </c>
      <c r="C34" s="10">
        <v>1226</v>
      </c>
      <c r="D34" s="10">
        <v>3</v>
      </c>
      <c r="E34" s="10">
        <v>32</v>
      </c>
      <c r="F34" s="10">
        <v>135</v>
      </c>
      <c r="G34" s="10"/>
      <c r="H34" s="10"/>
      <c r="I34" s="10"/>
      <c r="J34" s="10"/>
      <c r="K34" s="10"/>
      <c r="L34" s="10"/>
      <c r="M34" s="10"/>
      <c r="N34" s="10"/>
      <c r="O34" s="10"/>
      <c r="P34" s="9"/>
      <c r="Q34" s="9"/>
      <c r="R34" s="9"/>
      <c r="S34" s="9"/>
      <c r="T34" s="9"/>
      <c r="U34" s="9"/>
      <c r="V34" s="10"/>
    </row>
    <row r="35" spans="1:22" s="1" customFormat="1" ht="15.75" customHeight="1">
      <c r="A35" s="50" t="s">
        <v>60</v>
      </c>
      <c r="B35" s="20" t="s">
        <v>25</v>
      </c>
      <c r="C35" s="10">
        <f>SUM(C36:C55)</f>
        <v>3487</v>
      </c>
      <c r="D35" s="10">
        <f>SUM(D36:D55)</f>
        <v>4</v>
      </c>
      <c r="E35" s="10">
        <f>SUM(E36:E55)</f>
        <v>240</v>
      </c>
      <c r="F35" s="10">
        <f>SUM(F36:F55)</f>
        <v>836</v>
      </c>
      <c r="G35" s="9">
        <f>SUM(H35,K35,P35)</f>
        <v>447</v>
      </c>
      <c r="H35" s="9">
        <f>SUM(I35:J35)</f>
        <v>312</v>
      </c>
      <c r="I35" s="9"/>
      <c r="J35" s="9">
        <v>312</v>
      </c>
      <c r="K35" s="79">
        <f>SUM(L35:O35)</f>
        <v>135</v>
      </c>
      <c r="L35" s="9"/>
      <c r="M35" s="9">
        <v>135</v>
      </c>
      <c r="N35" s="9"/>
      <c r="O35" s="9"/>
      <c r="P35" s="9"/>
      <c r="Q35" s="9">
        <f aca="true" t="shared" si="11" ref="Q35:Q71">SUM(R35:U35)</f>
        <v>447</v>
      </c>
      <c r="R35" s="9"/>
      <c r="S35" s="9"/>
      <c r="T35" s="9"/>
      <c r="U35" s="9">
        <f>SUM(G35)</f>
        <v>447</v>
      </c>
      <c r="V35" s="20"/>
    </row>
    <row r="36" spans="1:22" s="1" customFormat="1" ht="15.75" customHeight="1">
      <c r="A36" s="58" t="s">
        <v>61</v>
      </c>
      <c r="B36" s="28" t="s">
        <v>62</v>
      </c>
      <c r="C36" s="59">
        <v>166</v>
      </c>
      <c r="D36" s="60">
        <v>0</v>
      </c>
      <c r="E36" s="61">
        <v>11</v>
      </c>
      <c r="F36" s="61">
        <v>48</v>
      </c>
      <c r="G36" s="62">
        <v>20</v>
      </c>
      <c r="H36" s="63">
        <f>J36</f>
        <v>14</v>
      </c>
      <c r="I36" s="63"/>
      <c r="J36" s="63">
        <f>G36*0.7</f>
        <v>14</v>
      </c>
      <c r="K36" s="80">
        <f>M36</f>
        <v>6</v>
      </c>
      <c r="L36" s="63"/>
      <c r="M36" s="63">
        <f>G36*0.3</f>
        <v>6</v>
      </c>
      <c r="N36" s="63"/>
      <c r="O36" s="63"/>
      <c r="P36" s="63"/>
      <c r="Q36" s="9">
        <f t="shared" si="11"/>
        <v>20</v>
      </c>
      <c r="R36" s="63"/>
      <c r="S36" s="63"/>
      <c r="T36" s="63"/>
      <c r="U36" s="63">
        <f>G36</f>
        <v>20</v>
      </c>
      <c r="V36" s="28"/>
    </row>
    <row r="37" spans="1:22" s="2" customFormat="1" ht="15.75" customHeight="1">
      <c r="A37" s="58" t="s">
        <v>63</v>
      </c>
      <c r="B37" s="28" t="s">
        <v>62</v>
      </c>
      <c r="C37" s="59">
        <v>82</v>
      </c>
      <c r="D37" s="64"/>
      <c r="E37" s="61">
        <v>5</v>
      </c>
      <c r="F37" s="61">
        <v>16</v>
      </c>
      <c r="G37" s="65">
        <v>5</v>
      </c>
      <c r="H37" s="63">
        <f aca="true" t="shared" si="12" ref="H37:H55">J37</f>
        <v>3.5</v>
      </c>
      <c r="I37" s="63"/>
      <c r="J37" s="63">
        <f aca="true" t="shared" si="13" ref="J37:J55">G37*0.7</f>
        <v>3.5</v>
      </c>
      <c r="K37" s="80">
        <f aca="true" t="shared" si="14" ref="K37:K55">M37</f>
        <v>1.5</v>
      </c>
      <c r="L37" s="63"/>
      <c r="M37" s="63">
        <f aca="true" t="shared" si="15" ref="M37:M55">G37*0.3</f>
        <v>1.5</v>
      </c>
      <c r="N37" s="63"/>
      <c r="O37" s="63"/>
      <c r="P37" s="63"/>
      <c r="Q37" s="9">
        <f t="shared" si="11"/>
        <v>5</v>
      </c>
      <c r="R37" s="63"/>
      <c r="S37" s="63"/>
      <c r="T37" s="63"/>
      <c r="U37" s="63">
        <f aca="true" t="shared" si="16" ref="U37:U55">G37</f>
        <v>5</v>
      </c>
      <c r="V37" s="63"/>
    </row>
    <row r="38" spans="1:22" s="1" customFormat="1" ht="15.75" customHeight="1">
      <c r="A38" s="58" t="s">
        <v>64</v>
      </c>
      <c r="B38" s="28" t="s">
        <v>62</v>
      </c>
      <c r="C38" s="59">
        <v>174</v>
      </c>
      <c r="D38" s="64"/>
      <c r="E38" s="61">
        <v>13</v>
      </c>
      <c r="F38" s="61">
        <v>40</v>
      </c>
      <c r="G38" s="65">
        <v>30</v>
      </c>
      <c r="H38" s="63">
        <f t="shared" si="12"/>
        <v>21</v>
      </c>
      <c r="I38" s="63"/>
      <c r="J38" s="63">
        <f t="shared" si="13"/>
        <v>21</v>
      </c>
      <c r="K38" s="80">
        <f t="shared" si="14"/>
        <v>9</v>
      </c>
      <c r="L38" s="63"/>
      <c r="M38" s="63">
        <f t="shared" si="15"/>
        <v>9</v>
      </c>
      <c r="N38" s="63"/>
      <c r="O38" s="63"/>
      <c r="P38" s="63"/>
      <c r="Q38" s="9">
        <f t="shared" si="11"/>
        <v>30</v>
      </c>
      <c r="R38" s="63"/>
      <c r="S38" s="63"/>
      <c r="T38" s="63"/>
      <c r="U38" s="63">
        <f t="shared" si="16"/>
        <v>30</v>
      </c>
      <c r="V38" s="28"/>
    </row>
    <row r="39" spans="1:22" s="1" customFormat="1" ht="15.75" customHeight="1">
      <c r="A39" s="58" t="s">
        <v>65</v>
      </c>
      <c r="B39" s="28" t="s">
        <v>62</v>
      </c>
      <c r="C39" s="59">
        <v>57</v>
      </c>
      <c r="D39" s="64"/>
      <c r="E39" s="61">
        <v>6</v>
      </c>
      <c r="F39" s="61">
        <v>25</v>
      </c>
      <c r="G39" s="65">
        <v>2</v>
      </c>
      <c r="H39" s="63">
        <f t="shared" si="12"/>
        <v>1.5</v>
      </c>
      <c r="I39" s="63"/>
      <c r="J39" s="63">
        <v>1.5</v>
      </c>
      <c r="K39" s="80">
        <f t="shared" si="14"/>
        <v>0.5</v>
      </c>
      <c r="L39" s="63"/>
      <c r="M39" s="63">
        <v>0.5</v>
      </c>
      <c r="N39" s="63"/>
      <c r="O39" s="63"/>
      <c r="P39" s="63"/>
      <c r="Q39" s="9">
        <f t="shared" si="11"/>
        <v>2</v>
      </c>
      <c r="R39" s="63"/>
      <c r="S39" s="63"/>
      <c r="T39" s="63"/>
      <c r="U39" s="63">
        <f t="shared" si="16"/>
        <v>2</v>
      </c>
      <c r="V39" s="28"/>
    </row>
    <row r="40" spans="1:22" s="1" customFormat="1" ht="15.75" customHeight="1">
      <c r="A40" s="66" t="s">
        <v>66</v>
      </c>
      <c r="B40" s="28" t="s">
        <v>62</v>
      </c>
      <c r="C40" s="59">
        <v>200</v>
      </c>
      <c r="D40" s="67"/>
      <c r="E40" s="68">
        <v>2</v>
      </c>
      <c r="F40" s="61">
        <v>6</v>
      </c>
      <c r="G40" s="69">
        <v>25</v>
      </c>
      <c r="H40" s="63">
        <f t="shared" si="12"/>
        <v>17.5</v>
      </c>
      <c r="I40" s="63"/>
      <c r="J40" s="63">
        <f t="shared" si="13"/>
        <v>17.5</v>
      </c>
      <c r="K40" s="80">
        <f t="shared" si="14"/>
        <v>7.5</v>
      </c>
      <c r="L40" s="63"/>
      <c r="M40" s="63">
        <f t="shared" si="15"/>
        <v>7.5</v>
      </c>
      <c r="N40" s="63"/>
      <c r="O40" s="63"/>
      <c r="P40" s="63"/>
      <c r="Q40" s="9">
        <f t="shared" si="11"/>
        <v>25</v>
      </c>
      <c r="R40" s="63"/>
      <c r="S40" s="63"/>
      <c r="T40" s="63"/>
      <c r="U40" s="63">
        <f t="shared" si="16"/>
        <v>25</v>
      </c>
      <c r="V40" s="28"/>
    </row>
    <row r="41" spans="1:22" s="1" customFormat="1" ht="15.75" customHeight="1">
      <c r="A41" s="66" t="s">
        <v>67</v>
      </c>
      <c r="B41" s="28" t="s">
        <v>62</v>
      </c>
      <c r="C41" s="59">
        <v>145</v>
      </c>
      <c r="D41" s="68"/>
      <c r="E41" s="68">
        <v>10</v>
      </c>
      <c r="F41" s="61">
        <v>46</v>
      </c>
      <c r="G41" s="69">
        <v>35</v>
      </c>
      <c r="H41" s="63">
        <f t="shared" si="12"/>
        <v>24.5</v>
      </c>
      <c r="I41" s="63"/>
      <c r="J41" s="63">
        <f t="shared" si="13"/>
        <v>24.5</v>
      </c>
      <c r="K41" s="80">
        <f t="shared" si="14"/>
        <v>10.5</v>
      </c>
      <c r="L41" s="63"/>
      <c r="M41" s="63">
        <f t="shared" si="15"/>
        <v>10.5</v>
      </c>
      <c r="N41" s="63"/>
      <c r="O41" s="63"/>
      <c r="P41" s="63"/>
      <c r="Q41" s="9">
        <f t="shared" si="11"/>
        <v>35</v>
      </c>
      <c r="R41" s="63"/>
      <c r="S41" s="63"/>
      <c r="T41" s="63"/>
      <c r="U41" s="63">
        <f t="shared" si="16"/>
        <v>35</v>
      </c>
      <c r="V41" s="28"/>
    </row>
    <row r="42" spans="1:22" s="1" customFormat="1" ht="15.75" customHeight="1">
      <c r="A42" s="66" t="s">
        <v>68</v>
      </c>
      <c r="B42" s="28" t="s">
        <v>62</v>
      </c>
      <c r="C42" s="59">
        <v>174</v>
      </c>
      <c r="D42" s="68">
        <v>1</v>
      </c>
      <c r="E42" s="68">
        <v>6</v>
      </c>
      <c r="F42" s="61">
        <v>23</v>
      </c>
      <c r="G42" s="69">
        <v>32</v>
      </c>
      <c r="H42" s="63">
        <f t="shared" si="12"/>
        <v>22.4</v>
      </c>
      <c r="I42" s="63"/>
      <c r="J42" s="63">
        <f t="shared" si="13"/>
        <v>22.4</v>
      </c>
      <c r="K42" s="80">
        <f t="shared" si="14"/>
        <v>9.6</v>
      </c>
      <c r="L42" s="63"/>
      <c r="M42" s="63">
        <f t="shared" si="15"/>
        <v>9.6</v>
      </c>
      <c r="N42" s="63"/>
      <c r="O42" s="63"/>
      <c r="P42" s="63"/>
      <c r="Q42" s="9">
        <f t="shared" si="11"/>
        <v>32</v>
      </c>
      <c r="R42" s="63"/>
      <c r="S42" s="63"/>
      <c r="T42" s="63"/>
      <c r="U42" s="63">
        <f t="shared" si="16"/>
        <v>32</v>
      </c>
      <c r="V42" s="28"/>
    </row>
    <row r="43" spans="1:22" s="1" customFormat="1" ht="15.75" customHeight="1">
      <c r="A43" s="66" t="s">
        <v>69</v>
      </c>
      <c r="B43" s="28" t="s">
        <v>62</v>
      </c>
      <c r="C43" s="59">
        <v>160</v>
      </c>
      <c r="D43" s="68"/>
      <c r="E43" s="68">
        <v>12</v>
      </c>
      <c r="F43" s="61">
        <v>44</v>
      </c>
      <c r="G43" s="69">
        <v>38.5</v>
      </c>
      <c r="H43" s="63">
        <f t="shared" si="12"/>
        <v>26.95</v>
      </c>
      <c r="I43" s="63"/>
      <c r="J43" s="63">
        <f t="shared" si="13"/>
        <v>26.95</v>
      </c>
      <c r="K43" s="80">
        <f t="shared" si="14"/>
        <v>11.549999999999999</v>
      </c>
      <c r="L43" s="63"/>
      <c r="M43" s="63">
        <f t="shared" si="15"/>
        <v>11.549999999999999</v>
      </c>
      <c r="N43" s="63"/>
      <c r="O43" s="63"/>
      <c r="P43" s="63"/>
      <c r="Q43" s="9">
        <f t="shared" si="11"/>
        <v>38.5</v>
      </c>
      <c r="R43" s="63"/>
      <c r="S43" s="63"/>
      <c r="T43" s="63"/>
      <c r="U43" s="63">
        <f t="shared" si="16"/>
        <v>38.5</v>
      </c>
      <c r="V43" s="28"/>
    </row>
    <row r="44" spans="1:22" s="1" customFormat="1" ht="15.75" customHeight="1">
      <c r="A44" s="66" t="s">
        <v>70</v>
      </c>
      <c r="B44" s="28" t="s">
        <v>62</v>
      </c>
      <c r="C44" s="59">
        <v>39</v>
      </c>
      <c r="D44" s="68"/>
      <c r="E44" s="68">
        <v>13</v>
      </c>
      <c r="F44" s="61">
        <v>44</v>
      </c>
      <c r="G44" s="69">
        <v>19.5</v>
      </c>
      <c r="H44" s="63">
        <f t="shared" si="12"/>
        <v>13.649999999999999</v>
      </c>
      <c r="I44" s="63"/>
      <c r="J44" s="63">
        <f t="shared" si="13"/>
        <v>13.649999999999999</v>
      </c>
      <c r="K44" s="80">
        <f t="shared" si="14"/>
        <v>5.85</v>
      </c>
      <c r="L44" s="63"/>
      <c r="M44" s="63">
        <f t="shared" si="15"/>
        <v>5.85</v>
      </c>
      <c r="N44" s="63"/>
      <c r="O44" s="63"/>
      <c r="P44" s="63"/>
      <c r="Q44" s="9">
        <f t="shared" si="11"/>
        <v>19.5</v>
      </c>
      <c r="R44" s="63"/>
      <c r="S44" s="63"/>
      <c r="T44" s="63"/>
      <c r="U44" s="63">
        <f t="shared" si="16"/>
        <v>19.5</v>
      </c>
      <c r="V44" s="28"/>
    </row>
    <row r="45" spans="1:22" s="1" customFormat="1" ht="15.75" customHeight="1">
      <c r="A45" s="66" t="s">
        <v>71</v>
      </c>
      <c r="B45" s="28" t="s">
        <v>62</v>
      </c>
      <c r="C45" s="59">
        <v>83</v>
      </c>
      <c r="D45" s="68"/>
      <c r="E45" s="68">
        <v>7</v>
      </c>
      <c r="F45" s="61">
        <v>30</v>
      </c>
      <c r="G45" s="69">
        <v>20</v>
      </c>
      <c r="H45" s="63">
        <f t="shared" si="12"/>
        <v>14</v>
      </c>
      <c r="I45" s="63"/>
      <c r="J45" s="63">
        <f t="shared" si="13"/>
        <v>14</v>
      </c>
      <c r="K45" s="80">
        <f t="shared" si="14"/>
        <v>6</v>
      </c>
      <c r="L45" s="63"/>
      <c r="M45" s="63">
        <f t="shared" si="15"/>
        <v>6</v>
      </c>
      <c r="N45" s="63"/>
      <c r="O45" s="63"/>
      <c r="P45" s="63"/>
      <c r="Q45" s="9">
        <f t="shared" si="11"/>
        <v>20</v>
      </c>
      <c r="R45" s="63"/>
      <c r="S45" s="63"/>
      <c r="T45" s="63"/>
      <c r="U45" s="63">
        <f t="shared" si="16"/>
        <v>20</v>
      </c>
      <c r="V45" s="28"/>
    </row>
    <row r="46" spans="1:22" s="1" customFormat="1" ht="15.75" customHeight="1">
      <c r="A46" s="58" t="s">
        <v>72</v>
      </c>
      <c r="B46" s="28" t="s">
        <v>62</v>
      </c>
      <c r="C46" s="59">
        <v>249</v>
      </c>
      <c r="D46" s="61"/>
      <c r="E46" s="61">
        <v>17</v>
      </c>
      <c r="F46" s="61">
        <v>59</v>
      </c>
      <c r="G46" s="70">
        <v>30</v>
      </c>
      <c r="H46" s="63">
        <f t="shared" si="12"/>
        <v>21</v>
      </c>
      <c r="I46" s="63"/>
      <c r="J46" s="63">
        <f t="shared" si="13"/>
        <v>21</v>
      </c>
      <c r="K46" s="80">
        <f t="shared" si="14"/>
        <v>9</v>
      </c>
      <c r="L46" s="63"/>
      <c r="M46" s="63">
        <f t="shared" si="15"/>
        <v>9</v>
      </c>
      <c r="N46" s="63"/>
      <c r="O46" s="63"/>
      <c r="P46" s="63"/>
      <c r="Q46" s="9">
        <f t="shared" si="11"/>
        <v>30</v>
      </c>
      <c r="R46" s="63"/>
      <c r="S46" s="63"/>
      <c r="T46" s="63"/>
      <c r="U46" s="63">
        <f t="shared" si="16"/>
        <v>30</v>
      </c>
      <c r="V46" s="28"/>
    </row>
    <row r="47" spans="1:22" s="1" customFormat="1" ht="15.75" customHeight="1">
      <c r="A47" s="58" t="s">
        <v>73</v>
      </c>
      <c r="B47" s="28" t="s">
        <v>62</v>
      </c>
      <c r="C47" s="59">
        <v>249</v>
      </c>
      <c r="D47" s="61"/>
      <c r="E47" s="61">
        <v>39</v>
      </c>
      <c r="F47" s="61">
        <v>139</v>
      </c>
      <c r="G47" s="71">
        <v>29</v>
      </c>
      <c r="H47" s="63">
        <f t="shared" si="12"/>
        <v>20.299999999999997</v>
      </c>
      <c r="I47" s="63"/>
      <c r="J47" s="63">
        <f t="shared" si="13"/>
        <v>20.299999999999997</v>
      </c>
      <c r="K47" s="80">
        <f t="shared" si="14"/>
        <v>8.7</v>
      </c>
      <c r="L47" s="63"/>
      <c r="M47" s="63">
        <f t="shared" si="15"/>
        <v>8.7</v>
      </c>
      <c r="N47" s="63"/>
      <c r="O47" s="63"/>
      <c r="P47" s="63"/>
      <c r="Q47" s="9">
        <f t="shared" si="11"/>
        <v>29</v>
      </c>
      <c r="R47" s="63"/>
      <c r="S47" s="63"/>
      <c r="T47" s="63"/>
      <c r="U47" s="63">
        <f t="shared" si="16"/>
        <v>29</v>
      </c>
      <c r="V47" s="28"/>
    </row>
    <row r="48" spans="1:22" s="1" customFormat="1" ht="15.75" customHeight="1">
      <c r="A48" s="58" t="s">
        <v>74</v>
      </c>
      <c r="B48" s="28" t="s">
        <v>62</v>
      </c>
      <c r="C48" s="59">
        <v>400</v>
      </c>
      <c r="D48" s="61"/>
      <c r="E48" s="61">
        <v>30</v>
      </c>
      <c r="F48" s="61">
        <v>83</v>
      </c>
      <c r="G48" s="71">
        <v>20</v>
      </c>
      <c r="H48" s="63">
        <f t="shared" si="12"/>
        <v>14</v>
      </c>
      <c r="I48" s="63"/>
      <c r="J48" s="63">
        <f t="shared" si="13"/>
        <v>14</v>
      </c>
      <c r="K48" s="80">
        <f t="shared" si="14"/>
        <v>6</v>
      </c>
      <c r="L48" s="63"/>
      <c r="M48" s="63">
        <f t="shared" si="15"/>
        <v>6</v>
      </c>
      <c r="N48" s="63"/>
      <c r="O48" s="63"/>
      <c r="P48" s="63"/>
      <c r="Q48" s="9">
        <f t="shared" si="11"/>
        <v>20</v>
      </c>
      <c r="R48" s="63"/>
      <c r="S48" s="63"/>
      <c r="T48" s="63"/>
      <c r="U48" s="63">
        <f t="shared" si="16"/>
        <v>20</v>
      </c>
      <c r="V48" s="28"/>
    </row>
    <row r="49" spans="1:22" s="1" customFormat="1" ht="15.75" customHeight="1">
      <c r="A49" s="58" t="s">
        <v>75</v>
      </c>
      <c r="B49" s="28" t="s">
        <v>62</v>
      </c>
      <c r="C49" s="59">
        <v>104</v>
      </c>
      <c r="D49" s="61"/>
      <c r="E49" s="61">
        <v>8</v>
      </c>
      <c r="F49" s="61">
        <v>27</v>
      </c>
      <c r="G49" s="72">
        <v>25</v>
      </c>
      <c r="H49" s="63">
        <f t="shared" si="12"/>
        <v>17.5</v>
      </c>
      <c r="I49" s="63"/>
      <c r="J49" s="63">
        <f t="shared" si="13"/>
        <v>17.5</v>
      </c>
      <c r="K49" s="80">
        <f t="shared" si="14"/>
        <v>7.5</v>
      </c>
      <c r="L49" s="63"/>
      <c r="M49" s="63">
        <f t="shared" si="15"/>
        <v>7.5</v>
      </c>
      <c r="N49" s="63"/>
      <c r="O49" s="63"/>
      <c r="P49" s="63"/>
      <c r="Q49" s="9">
        <f t="shared" si="11"/>
        <v>25</v>
      </c>
      <c r="R49" s="63"/>
      <c r="S49" s="63"/>
      <c r="T49" s="63"/>
      <c r="U49" s="63">
        <f t="shared" si="16"/>
        <v>25</v>
      </c>
      <c r="V49" s="28"/>
    </row>
    <row r="50" spans="1:22" s="1" customFormat="1" ht="15.75" customHeight="1">
      <c r="A50" s="58" t="s">
        <v>76</v>
      </c>
      <c r="B50" s="28" t="s">
        <v>62</v>
      </c>
      <c r="C50" s="59">
        <v>245</v>
      </c>
      <c r="D50" s="61">
        <v>1</v>
      </c>
      <c r="E50" s="61">
        <v>10</v>
      </c>
      <c r="F50" s="61">
        <v>31</v>
      </c>
      <c r="G50" s="73">
        <v>35</v>
      </c>
      <c r="H50" s="63">
        <f t="shared" si="12"/>
        <v>23.5</v>
      </c>
      <c r="I50" s="63"/>
      <c r="J50" s="63">
        <v>23.5</v>
      </c>
      <c r="K50" s="80">
        <f t="shared" si="14"/>
        <v>11.5</v>
      </c>
      <c r="L50" s="63"/>
      <c r="M50" s="63">
        <v>11.5</v>
      </c>
      <c r="N50" s="63"/>
      <c r="O50" s="63"/>
      <c r="P50" s="63"/>
      <c r="Q50" s="9">
        <f t="shared" si="11"/>
        <v>35</v>
      </c>
      <c r="R50" s="63"/>
      <c r="S50" s="63"/>
      <c r="T50" s="63"/>
      <c r="U50" s="63">
        <f t="shared" si="16"/>
        <v>35</v>
      </c>
      <c r="V50" s="28"/>
    </row>
    <row r="51" spans="1:22" s="1" customFormat="1" ht="15.75" customHeight="1">
      <c r="A51" s="58" t="s">
        <v>77</v>
      </c>
      <c r="B51" s="28" t="s">
        <v>62</v>
      </c>
      <c r="C51" s="59">
        <v>230</v>
      </c>
      <c r="D51" s="61"/>
      <c r="E51" s="61">
        <v>15</v>
      </c>
      <c r="F51" s="61">
        <v>57</v>
      </c>
      <c r="G51" s="73">
        <v>15</v>
      </c>
      <c r="H51" s="63">
        <f t="shared" si="12"/>
        <v>10.5</v>
      </c>
      <c r="I51" s="63"/>
      <c r="J51" s="63">
        <f t="shared" si="13"/>
        <v>10.5</v>
      </c>
      <c r="K51" s="80">
        <f t="shared" si="14"/>
        <v>4.5</v>
      </c>
      <c r="L51" s="63"/>
      <c r="M51" s="63">
        <f t="shared" si="15"/>
        <v>4.5</v>
      </c>
      <c r="N51" s="63"/>
      <c r="O51" s="63"/>
      <c r="P51" s="63"/>
      <c r="Q51" s="9">
        <f t="shared" si="11"/>
        <v>15</v>
      </c>
      <c r="R51" s="63"/>
      <c r="S51" s="63"/>
      <c r="T51" s="63"/>
      <c r="U51" s="63">
        <f t="shared" si="16"/>
        <v>15</v>
      </c>
      <c r="V51" s="28"/>
    </row>
    <row r="52" spans="1:22" s="1" customFormat="1" ht="16.5" customHeight="1">
      <c r="A52" s="58" t="s">
        <v>78</v>
      </c>
      <c r="B52" s="28" t="s">
        <v>62</v>
      </c>
      <c r="C52" s="59">
        <v>220</v>
      </c>
      <c r="D52" s="61"/>
      <c r="E52" s="61">
        <v>2</v>
      </c>
      <c r="F52" s="61">
        <v>4</v>
      </c>
      <c r="G52" s="73">
        <v>14</v>
      </c>
      <c r="H52" s="63">
        <f t="shared" si="12"/>
        <v>9.799999999999999</v>
      </c>
      <c r="I52" s="63"/>
      <c r="J52" s="63">
        <f t="shared" si="13"/>
        <v>9.799999999999999</v>
      </c>
      <c r="K52" s="80">
        <f t="shared" si="14"/>
        <v>4.2</v>
      </c>
      <c r="L52" s="63"/>
      <c r="M52" s="63">
        <f t="shared" si="15"/>
        <v>4.2</v>
      </c>
      <c r="N52" s="63"/>
      <c r="O52" s="63"/>
      <c r="P52" s="63"/>
      <c r="Q52" s="9">
        <f t="shared" si="11"/>
        <v>14</v>
      </c>
      <c r="R52" s="63"/>
      <c r="S52" s="63"/>
      <c r="T52" s="63"/>
      <c r="U52" s="63">
        <f t="shared" si="16"/>
        <v>14</v>
      </c>
      <c r="V52" s="28"/>
    </row>
    <row r="53" spans="1:22" s="1" customFormat="1" ht="20.25" customHeight="1">
      <c r="A53" s="58" t="s">
        <v>79</v>
      </c>
      <c r="B53" s="28" t="s">
        <v>62</v>
      </c>
      <c r="C53" s="59">
        <v>150</v>
      </c>
      <c r="D53" s="61">
        <v>1</v>
      </c>
      <c r="E53" s="61">
        <v>27</v>
      </c>
      <c r="F53" s="61">
        <v>93</v>
      </c>
      <c r="G53" s="73">
        <v>5</v>
      </c>
      <c r="H53" s="63">
        <f t="shared" si="12"/>
        <v>3.5</v>
      </c>
      <c r="I53" s="63"/>
      <c r="J53" s="63">
        <f t="shared" si="13"/>
        <v>3.5</v>
      </c>
      <c r="K53" s="80">
        <f t="shared" si="14"/>
        <v>1.5</v>
      </c>
      <c r="L53" s="63"/>
      <c r="M53" s="63">
        <f t="shared" si="15"/>
        <v>1.5</v>
      </c>
      <c r="N53" s="63"/>
      <c r="O53" s="63"/>
      <c r="P53" s="63"/>
      <c r="Q53" s="9">
        <f t="shared" si="11"/>
        <v>5</v>
      </c>
      <c r="R53" s="63"/>
      <c r="S53" s="63"/>
      <c r="T53" s="63"/>
      <c r="U53" s="63">
        <f t="shared" si="16"/>
        <v>5</v>
      </c>
      <c r="V53" s="28"/>
    </row>
    <row r="54" spans="1:22" s="1" customFormat="1" ht="16.5" customHeight="1">
      <c r="A54" s="58" t="s">
        <v>80</v>
      </c>
      <c r="B54" s="28" t="s">
        <v>62</v>
      </c>
      <c r="C54" s="59">
        <v>125</v>
      </c>
      <c r="D54" s="61"/>
      <c r="E54" s="61">
        <v>0</v>
      </c>
      <c r="F54" s="61"/>
      <c r="G54" s="73">
        <v>20</v>
      </c>
      <c r="H54" s="63">
        <f t="shared" si="12"/>
        <v>14</v>
      </c>
      <c r="I54" s="63"/>
      <c r="J54" s="63">
        <f t="shared" si="13"/>
        <v>14</v>
      </c>
      <c r="K54" s="80">
        <f t="shared" si="14"/>
        <v>6</v>
      </c>
      <c r="L54" s="63"/>
      <c r="M54" s="63">
        <f t="shared" si="15"/>
        <v>6</v>
      </c>
      <c r="N54" s="63"/>
      <c r="O54" s="63"/>
      <c r="P54" s="63"/>
      <c r="Q54" s="9">
        <f t="shared" si="11"/>
        <v>20</v>
      </c>
      <c r="R54" s="63"/>
      <c r="S54" s="63"/>
      <c r="T54" s="63"/>
      <c r="U54" s="63">
        <f t="shared" si="16"/>
        <v>20</v>
      </c>
      <c r="V54" s="28"/>
    </row>
    <row r="55" spans="1:22" s="1" customFormat="1" ht="18.75" customHeight="1">
      <c r="A55" s="58" t="s">
        <v>81</v>
      </c>
      <c r="B55" s="28" t="s">
        <v>25</v>
      </c>
      <c r="C55" s="59">
        <v>235</v>
      </c>
      <c r="D55" s="61">
        <v>1</v>
      </c>
      <c r="E55" s="25">
        <v>7</v>
      </c>
      <c r="F55" s="25">
        <v>21</v>
      </c>
      <c r="G55" s="63">
        <v>27</v>
      </c>
      <c r="H55" s="63">
        <f t="shared" si="12"/>
        <v>18.9</v>
      </c>
      <c r="I55" s="63"/>
      <c r="J55" s="63">
        <f t="shared" si="13"/>
        <v>18.9</v>
      </c>
      <c r="K55" s="80">
        <f t="shared" si="14"/>
        <v>8.1</v>
      </c>
      <c r="L55" s="63"/>
      <c r="M55" s="63">
        <f t="shared" si="15"/>
        <v>8.1</v>
      </c>
      <c r="N55" s="63"/>
      <c r="O55" s="63"/>
      <c r="P55" s="63"/>
      <c r="Q55" s="9">
        <f t="shared" si="11"/>
        <v>27</v>
      </c>
      <c r="R55" s="63"/>
      <c r="S55" s="63"/>
      <c r="T55" s="63"/>
      <c r="U55" s="63">
        <f t="shared" si="16"/>
        <v>27</v>
      </c>
      <c r="V55" s="28"/>
    </row>
    <row r="56" spans="1:22" s="1" customFormat="1" ht="15" customHeight="1">
      <c r="A56" s="50" t="s">
        <v>82</v>
      </c>
      <c r="B56" s="20" t="s">
        <v>25</v>
      </c>
      <c r="C56" s="20">
        <f>SUM(C57:C70)</f>
        <v>9950</v>
      </c>
      <c r="D56" s="20">
        <f>SUM(D57:D70)</f>
        <v>1</v>
      </c>
      <c r="E56" s="20">
        <f>SUM(E57:E70)</f>
        <v>99</v>
      </c>
      <c r="F56" s="20">
        <f>SUM(F57:F70)</f>
        <v>445</v>
      </c>
      <c r="G56" s="9">
        <f>SUM(H56,K56,P56)</f>
        <v>464</v>
      </c>
      <c r="H56" s="9">
        <f>SUM(I56:J56)</f>
        <v>320</v>
      </c>
      <c r="I56" s="9"/>
      <c r="J56" s="9">
        <v>320</v>
      </c>
      <c r="K56" s="79">
        <f>SUM(L56:O56)</f>
        <v>144</v>
      </c>
      <c r="L56" s="9"/>
      <c r="M56" s="9">
        <v>144</v>
      </c>
      <c r="N56" s="9"/>
      <c r="O56" s="9"/>
      <c r="P56" s="9"/>
      <c r="Q56" s="9">
        <f t="shared" si="11"/>
        <v>464</v>
      </c>
      <c r="R56" s="9"/>
      <c r="S56" s="9"/>
      <c r="T56" s="9"/>
      <c r="U56" s="9">
        <f>SUM(G56)</f>
        <v>464</v>
      </c>
      <c r="V56" s="20"/>
    </row>
    <row r="57" spans="1:22" s="42" customFormat="1" ht="15" customHeight="1">
      <c r="A57" s="74" t="s">
        <v>83</v>
      </c>
      <c r="B57" s="26" t="s">
        <v>25</v>
      </c>
      <c r="C57" s="75">
        <v>1045</v>
      </c>
      <c r="D57" s="27"/>
      <c r="E57" s="27">
        <v>9</v>
      </c>
      <c r="F57" s="75">
        <v>40</v>
      </c>
      <c r="G57" s="76">
        <f>H57+K57</f>
        <v>60.480000000000004</v>
      </c>
      <c r="H57" s="76">
        <f>J57</f>
        <v>39.22</v>
      </c>
      <c r="I57" s="76"/>
      <c r="J57" s="76">
        <v>39.22</v>
      </c>
      <c r="K57" s="81">
        <f>M57</f>
        <v>21.26</v>
      </c>
      <c r="L57" s="76"/>
      <c r="M57" s="81">
        <v>21.26</v>
      </c>
      <c r="N57" s="76"/>
      <c r="O57" s="76"/>
      <c r="P57" s="76"/>
      <c r="Q57" s="76">
        <f>G57</f>
        <v>60.480000000000004</v>
      </c>
      <c r="R57" s="76"/>
      <c r="S57" s="76"/>
      <c r="T57" s="76"/>
      <c r="U57" s="76">
        <f>Q57</f>
        <v>60.480000000000004</v>
      </c>
      <c r="V57" s="85"/>
    </row>
    <row r="58" spans="1:22" s="42" customFormat="1" ht="15" customHeight="1">
      <c r="A58" s="74" t="s">
        <v>84</v>
      </c>
      <c r="B58" s="26" t="s">
        <v>25</v>
      </c>
      <c r="C58" s="75">
        <v>796</v>
      </c>
      <c r="D58" s="27"/>
      <c r="E58" s="27">
        <v>9</v>
      </c>
      <c r="F58" s="75">
        <v>42</v>
      </c>
      <c r="G58" s="76">
        <f>H58+K58</f>
        <v>73.02</v>
      </c>
      <c r="H58" s="76">
        <f>J58</f>
        <v>50.36</v>
      </c>
      <c r="I58" s="76"/>
      <c r="J58" s="76">
        <v>50.36</v>
      </c>
      <c r="K58" s="81">
        <f>M58</f>
        <v>22.66</v>
      </c>
      <c r="L58" s="76"/>
      <c r="M58" s="81">
        <v>22.66</v>
      </c>
      <c r="N58" s="76"/>
      <c r="O58" s="76"/>
      <c r="P58" s="76"/>
      <c r="Q58" s="76">
        <f>G58</f>
        <v>73.02</v>
      </c>
      <c r="R58" s="76"/>
      <c r="S58" s="76"/>
      <c r="T58" s="76"/>
      <c r="U58" s="76">
        <f>Q58</f>
        <v>73.02</v>
      </c>
      <c r="V58" s="85"/>
    </row>
    <row r="59" spans="1:22" s="42" customFormat="1" ht="15" customHeight="1">
      <c r="A59" s="74" t="s">
        <v>85</v>
      </c>
      <c r="B59" s="26" t="s">
        <v>25</v>
      </c>
      <c r="C59" s="75">
        <v>340</v>
      </c>
      <c r="D59" s="27"/>
      <c r="E59" s="27">
        <v>6</v>
      </c>
      <c r="F59" s="75">
        <v>28</v>
      </c>
      <c r="G59" s="76">
        <f>H59+K59</f>
        <v>72.27000000000001</v>
      </c>
      <c r="H59" s="76">
        <f>J59</f>
        <v>49.84</v>
      </c>
      <c r="I59" s="76"/>
      <c r="J59" s="76">
        <v>49.84</v>
      </c>
      <c r="K59" s="81">
        <f>M59</f>
        <v>22.43</v>
      </c>
      <c r="L59" s="76"/>
      <c r="M59" s="81">
        <v>22.43</v>
      </c>
      <c r="N59" s="76"/>
      <c r="O59" s="76"/>
      <c r="P59" s="76"/>
      <c r="Q59" s="76">
        <f>G59</f>
        <v>72.27000000000001</v>
      </c>
      <c r="R59" s="76"/>
      <c r="S59" s="76"/>
      <c r="T59" s="76"/>
      <c r="U59" s="76">
        <f>Q59</f>
        <v>72.27000000000001</v>
      </c>
      <c r="V59" s="85"/>
    </row>
    <row r="60" spans="1:22" s="42" customFormat="1" ht="15" customHeight="1">
      <c r="A60" s="74" t="s">
        <v>86</v>
      </c>
      <c r="B60" s="26" t="s">
        <v>25</v>
      </c>
      <c r="C60" s="75">
        <v>80</v>
      </c>
      <c r="D60" s="27"/>
      <c r="E60" s="27">
        <f>F60/4.5</f>
        <v>0</v>
      </c>
      <c r="F60" s="75"/>
      <c r="G60" s="76">
        <f>H60+K60</f>
        <v>19.009999999999998</v>
      </c>
      <c r="H60" s="76">
        <f>J60</f>
        <v>13.11</v>
      </c>
      <c r="I60" s="76"/>
      <c r="J60" s="76">
        <v>13.11</v>
      </c>
      <c r="K60" s="81">
        <f>M60</f>
        <v>5.9</v>
      </c>
      <c r="L60" s="76"/>
      <c r="M60" s="81">
        <v>5.9</v>
      </c>
      <c r="N60" s="76"/>
      <c r="O60" s="76"/>
      <c r="P60" s="76"/>
      <c r="Q60" s="76">
        <f>G60</f>
        <v>19.009999999999998</v>
      </c>
      <c r="R60" s="76"/>
      <c r="S60" s="76"/>
      <c r="T60" s="76"/>
      <c r="U60" s="76">
        <f>Q60</f>
        <v>19.009999999999998</v>
      </c>
      <c r="V60" s="85"/>
    </row>
    <row r="61" spans="1:22" s="42" customFormat="1" ht="15" customHeight="1">
      <c r="A61" s="74" t="s">
        <v>87</v>
      </c>
      <c r="B61" s="26" t="s">
        <v>25</v>
      </c>
      <c r="C61" s="75">
        <v>120</v>
      </c>
      <c r="D61" s="27"/>
      <c r="E61" s="27">
        <f>F61/4.5</f>
        <v>0</v>
      </c>
      <c r="F61" s="75"/>
      <c r="G61" s="76">
        <f>H61+K61</f>
        <v>15.21</v>
      </c>
      <c r="H61" s="76">
        <f>J61</f>
        <v>10.49</v>
      </c>
      <c r="I61" s="76"/>
      <c r="J61" s="76">
        <v>10.49</v>
      </c>
      <c r="K61" s="81">
        <f>M61</f>
        <v>4.72</v>
      </c>
      <c r="L61" s="76"/>
      <c r="M61" s="81">
        <v>4.72</v>
      </c>
      <c r="N61" s="76"/>
      <c r="O61" s="76"/>
      <c r="P61" s="76"/>
      <c r="Q61" s="76">
        <f>G61</f>
        <v>15.21</v>
      </c>
      <c r="R61" s="76"/>
      <c r="S61" s="76"/>
      <c r="T61" s="76"/>
      <c r="U61" s="76">
        <f>Q61</f>
        <v>15.21</v>
      </c>
      <c r="V61" s="85"/>
    </row>
    <row r="62" spans="1:22" s="42" customFormat="1" ht="15" customHeight="1">
      <c r="A62" s="74" t="s">
        <v>88</v>
      </c>
      <c r="B62" s="26" t="s">
        <v>25</v>
      </c>
      <c r="C62" s="75">
        <v>75</v>
      </c>
      <c r="D62" s="27"/>
      <c r="E62" s="27">
        <f>F62/4.5</f>
        <v>0</v>
      </c>
      <c r="F62" s="75"/>
      <c r="G62" s="76">
        <f aca="true" t="shared" si="17" ref="G62:G69">H62+K62</f>
        <v>15.21</v>
      </c>
      <c r="H62" s="76">
        <f aca="true" t="shared" si="18" ref="H62:H69">J62</f>
        <v>10.49</v>
      </c>
      <c r="I62" s="76"/>
      <c r="J62" s="76">
        <v>10.49</v>
      </c>
      <c r="K62" s="81">
        <f aca="true" t="shared" si="19" ref="K62:K69">M62</f>
        <v>4.72</v>
      </c>
      <c r="L62" s="76"/>
      <c r="M62" s="81">
        <v>4.72</v>
      </c>
      <c r="N62" s="76"/>
      <c r="O62" s="76"/>
      <c r="P62" s="76"/>
      <c r="Q62" s="76">
        <f aca="true" t="shared" si="20" ref="Q62:Q69">G62</f>
        <v>15.21</v>
      </c>
      <c r="R62" s="76"/>
      <c r="S62" s="76"/>
      <c r="T62" s="76"/>
      <c r="U62" s="76">
        <f aca="true" t="shared" si="21" ref="U62:U69">Q62</f>
        <v>15.21</v>
      </c>
      <c r="V62" s="85"/>
    </row>
    <row r="63" spans="1:22" s="42" customFormat="1" ht="15" customHeight="1">
      <c r="A63" s="74" t="s">
        <v>89</v>
      </c>
      <c r="B63" s="26" t="s">
        <v>25</v>
      </c>
      <c r="C63" s="75">
        <v>10</v>
      </c>
      <c r="D63" s="27"/>
      <c r="E63" s="27">
        <f>F63/4.5</f>
        <v>0</v>
      </c>
      <c r="F63" s="75"/>
      <c r="G63" s="76">
        <f t="shared" si="17"/>
        <v>11.41</v>
      </c>
      <c r="H63" s="76">
        <f t="shared" si="18"/>
        <v>7.87</v>
      </c>
      <c r="I63" s="76"/>
      <c r="J63" s="76">
        <v>7.87</v>
      </c>
      <c r="K63" s="81">
        <f t="shared" si="19"/>
        <v>3.54</v>
      </c>
      <c r="L63" s="76"/>
      <c r="M63" s="81">
        <v>3.54</v>
      </c>
      <c r="N63" s="76"/>
      <c r="O63" s="76"/>
      <c r="P63" s="76"/>
      <c r="Q63" s="76">
        <f t="shared" si="20"/>
        <v>11.41</v>
      </c>
      <c r="R63" s="76"/>
      <c r="S63" s="76"/>
      <c r="T63" s="76"/>
      <c r="U63" s="76">
        <f t="shared" si="21"/>
        <v>11.41</v>
      </c>
      <c r="V63" s="85"/>
    </row>
    <row r="64" spans="1:22" s="42" customFormat="1" ht="15" customHeight="1">
      <c r="A64" s="74" t="s">
        <v>90</v>
      </c>
      <c r="B64" s="26" t="s">
        <v>25</v>
      </c>
      <c r="C64" s="75">
        <v>268</v>
      </c>
      <c r="D64" s="27"/>
      <c r="E64" s="27">
        <v>8</v>
      </c>
      <c r="F64" s="75">
        <v>36</v>
      </c>
      <c r="G64" s="76">
        <f t="shared" si="17"/>
        <v>22.82</v>
      </c>
      <c r="H64" s="76">
        <f t="shared" si="18"/>
        <v>15.74</v>
      </c>
      <c r="I64" s="76"/>
      <c r="J64" s="76">
        <v>15.74</v>
      </c>
      <c r="K64" s="81">
        <f t="shared" si="19"/>
        <v>7.08</v>
      </c>
      <c r="L64" s="76"/>
      <c r="M64" s="81">
        <v>7.08</v>
      </c>
      <c r="N64" s="76"/>
      <c r="O64" s="76"/>
      <c r="P64" s="76"/>
      <c r="Q64" s="76">
        <f t="shared" si="20"/>
        <v>22.82</v>
      </c>
      <c r="R64" s="76"/>
      <c r="S64" s="76"/>
      <c r="T64" s="76"/>
      <c r="U64" s="76">
        <f t="shared" si="21"/>
        <v>22.82</v>
      </c>
      <c r="V64" s="85"/>
    </row>
    <row r="65" spans="1:22" s="42" customFormat="1" ht="15" customHeight="1">
      <c r="A65" s="74" t="s">
        <v>91</v>
      </c>
      <c r="B65" s="26" t="s">
        <v>25</v>
      </c>
      <c r="C65" s="75">
        <v>228</v>
      </c>
      <c r="D65" s="27"/>
      <c r="E65" s="27">
        <f>F65/4.5</f>
        <v>0</v>
      </c>
      <c r="F65" s="75"/>
      <c r="G65" s="76">
        <f t="shared" si="17"/>
        <v>22.060000000000002</v>
      </c>
      <c r="H65" s="76">
        <f t="shared" si="18"/>
        <v>15.21</v>
      </c>
      <c r="I65" s="76"/>
      <c r="J65" s="76">
        <v>15.21</v>
      </c>
      <c r="K65" s="81">
        <f t="shared" si="19"/>
        <v>6.85</v>
      </c>
      <c r="L65" s="76"/>
      <c r="M65" s="81">
        <v>6.85</v>
      </c>
      <c r="N65" s="76"/>
      <c r="O65" s="76"/>
      <c r="P65" s="76"/>
      <c r="Q65" s="76">
        <f t="shared" si="20"/>
        <v>22.060000000000002</v>
      </c>
      <c r="R65" s="76"/>
      <c r="S65" s="76"/>
      <c r="T65" s="76"/>
      <c r="U65" s="76">
        <f t="shared" si="21"/>
        <v>22.060000000000002</v>
      </c>
      <c r="V65" s="85"/>
    </row>
    <row r="66" spans="1:22" s="42" customFormat="1" ht="15" customHeight="1">
      <c r="A66" s="74" t="s">
        <v>92</v>
      </c>
      <c r="B66" s="26" t="s">
        <v>25</v>
      </c>
      <c r="C66" s="75">
        <v>417</v>
      </c>
      <c r="D66" s="27">
        <v>1</v>
      </c>
      <c r="E66" s="27">
        <f>F66/4.5</f>
        <v>0</v>
      </c>
      <c r="F66" s="75">
        <v>0</v>
      </c>
      <c r="G66" s="76">
        <f t="shared" si="17"/>
        <v>19.009999999999998</v>
      </c>
      <c r="H66" s="76">
        <f t="shared" si="18"/>
        <v>13.11</v>
      </c>
      <c r="I66" s="76"/>
      <c r="J66" s="76">
        <v>13.11</v>
      </c>
      <c r="K66" s="81">
        <f t="shared" si="19"/>
        <v>5.9</v>
      </c>
      <c r="L66" s="76"/>
      <c r="M66" s="81">
        <v>5.9</v>
      </c>
      <c r="N66" s="76"/>
      <c r="O66" s="76"/>
      <c r="P66" s="76"/>
      <c r="Q66" s="76">
        <f t="shared" si="20"/>
        <v>19.009999999999998</v>
      </c>
      <c r="R66" s="76"/>
      <c r="S66" s="76"/>
      <c r="T66" s="76"/>
      <c r="U66" s="76">
        <f t="shared" si="21"/>
        <v>19.009999999999998</v>
      </c>
      <c r="V66" s="85"/>
    </row>
    <row r="67" spans="1:22" s="42" customFormat="1" ht="15" customHeight="1">
      <c r="A67" s="74" t="s">
        <v>93</v>
      </c>
      <c r="B67" s="26" t="s">
        <v>25</v>
      </c>
      <c r="C67" s="75">
        <v>4509</v>
      </c>
      <c r="D67" s="27"/>
      <c r="E67" s="27">
        <v>36</v>
      </c>
      <c r="F67" s="75">
        <v>160</v>
      </c>
      <c r="G67" s="76">
        <f t="shared" si="17"/>
        <v>45.64</v>
      </c>
      <c r="H67" s="76">
        <f t="shared" si="18"/>
        <v>31.48</v>
      </c>
      <c r="I67" s="76"/>
      <c r="J67" s="76">
        <v>31.48</v>
      </c>
      <c r="K67" s="81">
        <f t="shared" si="19"/>
        <v>14.16</v>
      </c>
      <c r="L67" s="76"/>
      <c r="M67" s="81">
        <v>14.16</v>
      </c>
      <c r="N67" s="76"/>
      <c r="O67" s="76"/>
      <c r="P67" s="76"/>
      <c r="Q67" s="76">
        <f t="shared" si="20"/>
        <v>45.64</v>
      </c>
      <c r="R67" s="76"/>
      <c r="S67" s="76"/>
      <c r="T67" s="76"/>
      <c r="U67" s="76">
        <f t="shared" si="21"/>
        <v>45.64</v>
      </c>
      <c r="V67" s="85"/>
    </row>
    <row r="68" spans="1:22" s="42" customFormat="1" ht="15" customHeight="1">
      <c r="A68" s="74" t="s">
        <v>94</v>
      </c>
      <c r="B68" s="26" t="s">
        <v>25</v>
      </c>
      <c r="C68" s="75">
        <v>1400</v>
      </c>
      <c r="D68" s="27"/>
      <c r="E68" s="27">
        <v>17</v>
      </c>
      <c r="F68" s="75">
        <v>76</v>
      </c>
      <c r="G68" s="76">
        <f t="shared" si="17"/>
        <v>53.239999999999995</v>
      </c>
      <c r="H68" s="76">
        <f t="shared" si="18"/>
        <v>36.72</v>
      </c>
      <c r="I68" s="76"/>
      <c r="J68" s="76">
        <v>36.72</v>
      </c>
      <c r="K68" s="81">
        <f t="shared" si="19"/>
        <v>16.52</v>
      </c>
      <c r="L68" s="76"/>
      <c r="M68" s="81">
        <v>16.52</v>
      </c>
      <c r="N68" s="76"/>
      <c r="O68" s="76"/>
      <c r="P68" s="76"/>
      <c r="Q68" s="76">
        <f t="shared" si="20"/>
        <v>53.239999999999995</v>
      </c>
      <c r="R68" s="76"/>
      <c r="S68" s="76"/>
      <c r="T68" s="76"/>
      <c r="U68" s="76">
        <f t="shared" si="21"/>
        <v>53.239999999999995</v>
      </c>
      <c r="V68" s="85"/>
    </row>
    <row r="69" spans="1:22" s="42" customFormat="1" ht="15" customHeight="1">
      <c r="A69" s="74" t="s">
        <v>95</v>
      </c>
      <c r="B69" s="26" t="s">
        <v>25</v>
      </c>
      <c r="C69" s="75">
        <v>531</v>
      </c>
      <c r="D69" s="27"/>
      <c r="E69" s="27">
        <v>14</v>
      </c>
      <c r="F69" s="75">
        <v>63</v>
      </c>
      <c r="G69" s="76">
        <f t="shared" si="17"/>
        <v>26.619999999999997</v>
      </c>
      <c r="H69" s="76">
        <f t="shared" si="18"/>
        <v>18.36</v>
      </c>
      <c r="I69" s="76"/>
      <c r="J69" s="76">
        <v>18.36</v>
      </c>
      <c r="K69" s="81">
        <f t="shared" si="19"/>
        <v>8.26</v>
      </c>
      <c r="L69" s="76"/>
      <c r="M69" s="81">
        <v>8.26</v>
      </c>
      <c r="N69" s="76"/>
      <c r="O69" s="76"/>
      <c r="P69" s="76"/>
      <c r="Q69" s="76">
        <f t="shared" si="20"/>
        <v>26.619999999999997</v>
      </c>
      <c r="R69" s="76"/>
      <c r="S69" s="76"/>
      <c r="T69" s="76"/>
      <c r="U69" s="76">
        <f t="shared" si="21"/>
        <v>26.619999999999997</v>
      </c>
      <c r="V69" s="85"/>
    </row>
    <row r="70" spans="1:22" s="42" customFormat="1" ht="15" customHeight="1">
      <c r="A70" s="74" t="s">
        <v>96</v>
      </c>
      <c r="B70" s="26" t="s">
        <v>25</v>
      </c>
      <c r="C70" s="75">
        <v>131</v>
      </c>
      <c r="D70" s="27"/>
      <c r="E70" s="27"/>
      <c r="F70" s="75"/>
      <c r="G70" s="76">
        <v>8</v>
      </c>
      <c r="H70" s="76">
        <v>8</v>
      </c>
      <c r="I70" s="76"/>
      <c r="J70" s="76">
        <v>8</v>
      </c>
      <c r="K70" s="81">
        <v>8</v>
      </c>
      <c r="L70" s="76"/>
      <c r="M70" s="81">
        <v>8</v>
      </c>
      <c r="N70" s="76"/>
      <c r="O70" s="76"/>
      <c r="P70" s="76"/>
      <c r="Q70" s="76">
        <v>8</v>
      </c>
      <c r="R70" s="76"/>
      <c r="S70" s="76"/>
      <c r="T70" s="76"/>
      <c r="U70" s="76">
        <v>8</v>
      </c>
      <c r="V70" s="85"/>
    </row>
    <row r="71" spans="1:22" ht="17.25" customHeight="1">
      <c r="A71" s="50" t="s">
        <v>97</v>
      </c>
      <c r="B71" s="20" t="s">
        <v>25</v>
      </c>
      <c r="C71" s="10">
        <f>SUM(C72:C80)</f>
        <v>3602</v>
      </c>
      <c r="D71" s="10">
        <f>SUM(D72:D80)</f>
        <v>5</v>
      </c>
      <c r="E71" s="10">
        <f>SUM(E72:E80)</f>
        <v>208</v>
      </c>
      <c r="F71" s="10">
        <f>SUM(F72:F80)</f>
        <v>787</v>
      </c>
      <c r="G71" s="9">
        <f>SUM(H71,K71,P71)</f>
        <v>505</v>
      </c>
      <c r="H71" s="9">
        <f>SUM(I71:J71)</f>
        <v>352</v>
      </c>
      <c r="I71" s="9"/>
      <c r="J71" s="9">
        <v>352</v>
      </c>
      <c r="K71" s="79">
        <f>SUM(L71:O71)</f>
        <v>153</v>
      </c>
      <c r="L71" s="9"/>
      <c r="M71" s="9">
        <v>153</v>
      </c>
      <c r="N71" s="9"/>
      <c r="O71" s="9"/>
      <c r="P71" s="9"/>
      <c r="Q71" s="9">
        <f t="shared" si="11"/>
        <v>505</v>
      </c>
      <c r="R71" s="9"/>
      <c r="S71" s="9"/>
      <c r="T71" s="9"/>
      <c r="U71" s="9">
        <f>SUM(G71)</f>
        <v>505</v>
      </c>
      <c r="V71" s="9"/>
    </row>
    <row r="72" spans="1:22" s="1" customFormat="1" ht="17.25" customHeight="1">
      <c r="A72" s="8" t="s">
        <v>98</v>
      </c>
      <c r="B72" s="20" t="s">
        <v>25</v>
      </c>
      <c r="C72" s="21">
        <v>450</v>
      </c>
      <c r="D72" s="13">
        <v>1</v>
      </c>
      <c r="E72" s="13">
        <v>45</v>
      </c>
      <c r="F72" s="13">
        <v>183</v>
      </c>
      <c r="G72" s="9">
        <v>63.00000000000001</v>
      </c>
      <c r="H72" s="9">
        <v>44.1</v>
      </c>
      <c r="I72" s="90"/>
      <c r="J72" s="15">
        <v>44.1</v>
      </c>
      <c r="K72" s="79">
        <v>18.900000000000006</v>
      </c>
      <c r="L72" s="90"/>
      <c r="M72" s="15">
        <v>18.900000000000006</v>
      </c>
      <c r="N72" s="15"/>
      <c r="O72" s="15"/>
      <c r="P72" s="15"/>
      <c r="Q72" s="9">
        <v>63.00000000000001</v>
      </c>
      <c r="R72" s="15"/>
      <c r="S72" s="15"/>
      <c r="T72" s="15"/>
      <c r="U72" s="9">
        <v>63.00000000000001</v>
      </c>
      <c r="V72" s="21"/>
    </row>
    <row r="73" spans="1:22" s="1" customFormat="1" ht="18" customHeight="1">
      <c r="A73" s="8" t="s">
        <v>99</v>
      </c>
      <c r="B73" s="20" t="s">
        <v>25</v>
      </c>
      <c r="C73" s="21">
        <v>620</v>
      </c>
      <c r="D73" s="13">
        <v>0</v>
      </c>
      <c r="E73" s="13">
        <v>27</v>
      </c>
      <c r="F73" s="13">
        <v>103</v>
      </c>
      <c r="G73" s="9">
        <v>86.80000000000001</v>
      </c>
      <c r="H73" s="9">
        <v>60.760000000000005</v>
      </c>
      <c r="I73" s="90"/>
      <c r="J73" s="15">
        <v>60.760000000000005</v>
      </c>
      <c r="K73" s="79">
        <v>26.040000000000006</v>
      </c>
      <c r="L73" s="90"/>
      <c r="M73" s="15">
        <v>26.040000000000006</v>
      </c>
      <c r="N73" s="15"/>
      <c r="O73" s="15"/>
      <c r="P73" s="15"/>
      <c r="Q73" s="9">
        <v>86.80000000000001</v>
      </c>
      <c r="R73" s="15"/>
      <c r="S73" s="15"/>
      <c r="T73" s="15"/>
      <c r="U73" s="9">
        <v>86.80000000000001</v>
      </c>
      <c r="V73" s="21"/>
    </row>
    <row r="74" spans="1:22" s="1" customFormat="1" ht="18" customHeight="1">
      <c r="A74" s="8" t="s">
        <v>100</v>
      </c>
      <c r="B74" s="20" t="s">
        <v>25</v>
      </c>
      <c r="C74" s="21">
        <v>380</v>
      </c>
      <c r="D74" s="13">
        <v>1</v>
      </c>
      <c r="E74" s="13">
        <v>20</v>
      </c>
      <c r="F74" s="13">
        <v>82</v>
      </c>
      <c r="G74" s="9">
        <v>53.2</v>
      </c>
      <c r="H74" s="9">
        <v>37.24</v>
      </c>
      <c r="I74" s="90"/>
      <c r="J74" s="15">
        <v>37.24</v>
      </c>
      <c r="K74" s="79">
        <v>15.96</v>
      </c>
      <c r="L74" s="90"/>
      <c r="M74" s="15">
        <v>15.96</v>
      </c>
      <c r="N74" s="15"/>
      <c r="O74" s="15"/>
      <c r="P74" s="15"/>
      <c r="Q74" s="9">
        <v>53.2</v>
      </c>
      <c r="R74" s="15"/>
      <c r="S74" s="15"/>
      <c r="T74" s="15"/>
      <c r="U74" s="9">
        <v>53.2</v>
      </c>
      <c r="V74" s="21"/>
    </row>
    <row r="75" spans="1:22" s="1" customFormat="1" ht="18" customHeight="1">
      <c r="A75" s="8" t="s">
        <v>101</v>
      </c>
      <c r="B75" s="20" t="s">
        <v>25</v>
      </c>
      <c r="C75" s="21">
        <v>440</v>
      </c>
      <c r="D75" s="13">
        <v>1</v>
      </c>
      <c r="E75" s="13">
        <v>29</v>
      </c>
      <c r="F75" s="13">
        <v>92</v>
      </c>
      <c r="G75" s="9">
        <v>61.60000000000001</v>
      </c>
      <c r="H75" s="9">
        <v>43.12</v>
      </c>
      <c r="I75" s="90"/>
      <c r="J75" s="15">
        <v>43.12</v>
      </c>
      <c r="K75" s="79">
        <v>18.480000000000004</v>
      </c>
      <c r="L75" s="90"/>
      <c r="M75" s="15">
        <v>18.480000000000004</v>
      </c>
      <c r="N75" s="15"/>
      <c r="O75" s="15"/>
      <c r="P75" s="15"/>
      <c r="Q75" s="9">
        <v>61.60000000000001</v>
      </c>
      <c r="R75" s="15"/>
      <c r="S75" s="15"/>
      <c r="T75" s="15"/>
      <c r="U75" s="9">
        <v>61.60000000000001</v>
      </c>
      <c r="V75" s="21"/>
    </row>
    <row r="76" spans="1:22" s="1" customFormat="1" ht="18" customHeight="1">
      <c r="A76" s="8" t="s">
        <v>102</v>
      </c>
      <c r="B76" s="20" t="s">
        <v>25</v>
      </c>
      <c r="C76" s="21">
        <v>305</v>
      </c>
      <c r="D76" s="13">
        <v>0</v>
      </c>
      <c r="E76" s="13">
        <v>11</v>
      </c>
      <c r="F76" s="13">
        <v>37</v>
      </c>
      <c r="G76" s="9">
        <v>42.7</v>
      </c>
      <c r="H76" s="9">
        <v>29.09</v>
      </c>
      <c r="I76" s="90"/>
      <c r="J76" s="15">
        <v>29.09</v>
      </c>
      <c r="K76" s="79">
        <v>13.610000000000003</v>
      </c>
      <c r="L76" s="90"/>
      <c r="M76" s="15">
        <v>13.610000000000003</v>
      </c>
      <c r="N76" s="15"/>
      <c r="O76" s="15"/>
      <c r="P76" s="15"/>
      <c r="Q76" s="9">
        <v>42.7</v>
      </c>
      <c r="R76" s="15"/>
      <c r="S76" s="15"/>
      <c r="T76" s="15"/>
      <c r="U76" s="9">
        <v>42.7</v>
      </c>
      <c r="V76" s="21"/>
    </row>
    <row r="77" spans="1:22" s="1" customFormat="1" ht="18" customHeight="1">
      <c r="A77" s="8" t="s">
        <v>103</v>
      </c>
      <c r="B77" s="20" t="s">
        <v>25</v>
      </c>
      <c r="C77" s="21">
        <v>430</v>
      </c>
      <c r="D77" s="13">
        <v>1</v>
      </c>
      <c r="E77" s="13">
        <v>30</v>
      </c>
      <c r="F77" s="13">
        <v>117</v>
      </c>
      <c r="G77" s="9">
        <v>60.2</v>
      </c>
      <c r="H77" s="9">
        <v>42.14</v>
      </c>
      <c r="I77" s="90"/>
      <c r="J77" s="15">
        <v>42.14</v>
      </c>
      <c r="K77" s="79">
        <v>18.060000000000002</v>
      </c>
      <c r="L77" s="90"/>
      <c r="M77" s="15">
        <v>18.060000000000002</v>
      </c>
      <c r="N77" s="15"/>
      <c r="O77" s="15"/>
      <c r="P77" s="15"/>
      <c r="Q77" s="9">
        <v>60.2</v>
      </c>
      <c r="R77" s="15"/>
      <c r="S77" s="15"/>
      <c r="T77" s="15"/>
      <c r="U77" s="9">
        <v>60.2</v>
      </c>
      <c r="V77" s="21"/>
    </row>
    <row r="78" spans="1:22" s="1" customFormat="1" ht="18" customHeight="1">
      <c r="A78" s="8" t="s">
        <v>104</v>
      </c>
      <c r="B78" s="20" t="s">
        <v>25</v>
      </c>
      <c r="C78" s="21">
        <v>317</v>
      </c>
      <c r="D78" s="13">
        <v>1</v>
      </c>
      <c r="E78" s="13">
        <v>17</v>
      </c>
      <c r="F78" s="13">
        <v>59</v>
      </c>
      <c r="G78" s="9">
        <v>45.1</v>
      </c>
      <c r="H78" s="9">
        <v>31</v>
      </c>
      <c r="I78" s="90"/>
      <c r="J78" s="15">
        <v>31</v>
      </c>
      <c r="K78" s="79">
        <v>13.380000000000003</v>
      </c>
      <c r="L78" s="90"/>
      <c r="M78" s="15">
        <v>13.380000000000003</v>
      </c>
      <c r="N78" s="15"/>
      <c r="O78" s="15"/>
      <c r="P78" s="15"/>
      <c r="Q78" s="9">
        <v>45.1</v>
      </c>
      <c r="R78" s="15"/>
      <c r="S78" s="15"/>
      <c r="T78" s="15"/>
      <c r="U78" s="9">
        <v>45.1</v>
      </c>
      <c r="V78" s="21"/>
    </row>
    <row r="79" spans="1:22" s="1" customFormat="1" ht="18" customHeight="1">
      <c r="A79" s="8" t="s">
        <v>105</v>
      </c>
      <c r="B79" s="20" t="s">
        <v>25</v>
      </c>
      <c r="C79" s="20">
        <v>210</v>
      </c>
      <c r="D79" s="10">
        <v>0</v>
      </c>
      <c r="E79" s="10">
        <v>7</v>
      </c>
      <c r="F79" s="10">
        <v>25</v>
      </c>
      <c r="G79" s="9">
        <v>29.4</v>
      </c>
      <c r="H79" s="9">
        <v>20.45</v>
      </c>
      <c r="I79" s="90"/>
      <c r="J79" s="9">
        <v>20.45</v>
      </c>
      <c r="K79" s="79">
        <v>8.950000000000003</v>
      </c>
      <c r="L79" s="90"/>
      <c r="M79" s="9">
        <v>8.950000000000003</v>
      </c>
      <c r="N79" s="9"/>
      <c r="O79" s="9"/>
      <c r="P79" s="9"/>
      <c r="Q79" s="9">
        <v>29.4</v>
      </c>
      <c r="R79" s="9"/>
      <c r="S79" s="9"/>
      <c r="T79" s="9"/>
      <c r="U79" s="9">
        <v>29.4</v>
      </c>
      <c r="V79" s="20"/>
    </row>
    <row r="80" spans="1:22" s="1" customFormat="1" ht="18" customHeight="1">
      <c r="A80" s="8" t="s">
        <v>106</v>
      </c>
      <c r="B80" s="20" t="s">
        <v>25</v>
      </c>
      <c r="C80" s="20">
        <v>450</v>
      </c>
      <c r="D80" s="10">
        <v>0</v>
      </c>
      <c r="E80" s="10">
        <v>22</v>
      </c>
      <c r="F80" s="10">
        <v>89</v>
      </c>
      <c r="G80" s="9">
        <v>63.00000000000001</v>
      </c>
      <c r="H80" s="9">
        <v>44.1</v>
      </c>
      <c r="I80" s="90"/>
      <c r="J80" s="91">
        <v>44.1</v>
      </c>
      <c r="K80" s="79">
        <v>18.900000000000006</v>
      </c>
      <c r="L80" s="90"/>
      <c r="M80" s="9">
        <v>18.900000000000006</v>
      </c>
      <c r="N80" s="9"/>
      <c r="O80" s="9"/>
      <c r="P80" s="9"/>
      <c r="Q80" s="9">
        <v>63.00000000000001</v>
      </c>
      <c r="R80" s="9"/>
      <c r="S80" s="9"/>
      <c r="T80" s="9"/>
      <c r="U80" s="9">
        <v>63.00000000000001</v>
      </c>
      <c r="V80" s="20"/>
    </row>
    <row r="81" spans="1:22" s="1" customFormat="1" ht="18" customHeight="1">
      <c r="A81" s="86" t="s">
        <v>107</v>
      </c>
      <c r="B81" s="21" t="s">
        <v>25</v>
      </c>
      <c r="C81" s="21">
        <f>SUM(C82:C93)</f>
        <v>4670</v>
      </c>
      <c r="D81" s="21">
        <f>SUM(D82:D93)</f>
        <v>2</v>
      </c>
      <c r="E81" s="21">
        <f>SUM(E82:E93)</f>
        <v>185</v>
      </c>
      <c r="F81" s="21">
        <f>SUM(F82:F93)</f>
        <v>601</v>
      </c>
      <c r="G81" s="9">
        <f>SUM(H81,K81,P81)</f>
        <v>464</v>
      </c>
      <c r="H81" s="9">
        <f>SUM(I81:J81)</f>
        <v>320</v>
      </c>
      <c r="I81" s="15"/>
      <c r="J81" s="15">
        <v>320</v>
      </c>
      <c r="K81" s="79">
        <f>SUM(L81:O81)</f>
        <v>144</v>
      </c>
      <c r="L81" s="15"/>
      <c r="M81" s="15">
        <v>144</v>
      </c>
      <c r="N81" s="15"/>
      <c r="O81" s="15"/>
      <c r="P81" s="15"/>
      <c r="Q81" s="9">
        <f>SUM(R81:U81)</f>
        <v>464</v>
      </c>
      <c r="R81" s="15"/>
      <c r="S81" s="15"/>
      <c r="T81" s="15"/>
      <c r="U81" s="9">
        <f>SUM(G81)</f>
        <v>464</v>
      </c>
      <c r="V81" s="21"/>
    </row>
    <row r="82" spans="1:23" s="2" customFormat="1" ht="17.25" customHeight="1">
      <c r="A82" s="12" t="s">
        <v>108</v>
      </c>
      <c r="B82" s="21" t="s">
        <v>25</v>
      </c>
      <c r="C82" s="21">
        <v>20</v>
      </c>
      <c r="D82" s="13"/>
      <c r="E82" s="13">
        <v>5</v>
      </c>
      <c r="F82" s="13">
        <v>9</v>
      </c>
      <c r="G82" s="9"/>
      <c r="H82" s="9"/>
      <c r="I82" s="15"/>
      <c r="J82" s="15"/>
      <c r="K82" s="79"/>
      <c r="L82" s="15"/>
      <c r="M82" s="15"/>
      <c r="N82" s="15"/>
      <c r="O82" s="15"/>
      <c r="P82" s="15"/>
      <c r="Q82" s="9"/>
      <c r="R82" s="15"/>
      <c r="S82" s="15"/>
      <c r="T82" s="15"/>
      <c r="U82" s="9"/>
      <c r="V82" s="150" t="s">
        <v>109</v>
      </c>
      <c r="W82" s="153"/>
    </row>
    <row r="83" spans="1:23" s="2" customFormat="1" ht="17.25" customHeight="1">
      <c r="A83" s="12" t="s">
        <v>110</v>
      </c>
      <c r="B83" s="21" t="s">
        <v>25</v>
      </c>
      <c r="C83" s="21">
        <v>30</v>
      </c>
      <c r="D83" s="13"/>
      <c r="E83" s="13">
        <v>6</v>
      </c>
      <c r="F83" s="13">
        <v>11</v>
      </c>
      <c r="G83" s="9"/>
      <c r="H83" s="9"/>
      <c r="I83" s="15"/>
      <c r="J83" s="15"/>
      <c r="K83" s="79"/>
      <c r="L83" s="15"/>
      <c r="M83" s="15"/>
      <c r="N83" s="15"/>
      <c r="O83" s="15"/>
      <c r="P83" s="15"/>
      <c r="Q83" s="9"/>
      <c r="R83" s="15"/>
      <c r="S83" s="15"/>
      <c r="T83" s="15"/>
      <c r="U83" s="9"/>
      <c r="V83" s="151"/>
      <c r="W83" s="153"/>
    </row>
    <row r="84" spans="1:23" s="2" customFormat="1" ht="17.25" customHeight="1">
      <c r="A84" s="12" t="s">
        <v>111</v>
      </c>
      <c r="B84" s="21" t="s">
        <v>25</v>
      </c>
      <c r="C84" s="21">
        <v>40</v>
      </c>
      <c r="D84" s="13"/>
      <c r="E84" s="13">
        <v>7</v>
      </c>
      <c r="F84" s="13">
        <v>9</v>
      </c>
      <c r="G84" s="9"/>
      <c r="H84" s="9"/>
      <c r="I84" s="15"/>
      <c r="J84" s="15"/>
      <c r="K84" s="79"/>
      <c r="L84" s="15"/>
      <c r="M84" s="15"/>
      <c r="N84" s="15"/>
      <c r="O84" s="15"/>
      <c r="P84" s="15"/>
      <c r="Q84" s="9"/>
      <c r="R84" s="15"/>
      <c r="S84" s="15"/>
      <c r="T84" s="15"/>
      <c r="U84" s="9"/>
      <c r="V84" s="151"/>
      <c r="W84" s="153"/>
    </row>
    <row r="85" spans="1:23" s="2" customFormat="1" ht="17.25" customHeight="1">
      <c r="A85" s="12" t="s">
        <v>112</v>
      </c>
      <c r="B85" s="21" t="s">
        <v>25</v>
      </c>
      <c r="C85" s="21">
        <v>50</v>
      </c>
      <c r="D85" s="13"/>
      <c r="E85" s="13">
        <v>4</v>
      </c>
      <c r="F85" s="13">
        <v>12</v>
      </c>
      <c r="G85" s="9"/>
      <c r="H85" s="9"/>
      <c r="I85" s="15"/>
      <c r="J85" s="15"/>
      <c r="K85" s="79"/>
      <c r="L85" s="15"/>
      <c r="M85" s="15"/>
      <c r="N85" s="15"/>
      <c r="O85" s="15"/>
      <c r="P85" s="15"/>
      <c r="Q85" s="9"/>
      <c r="R85" s="15"/>
      <c r="S85" s="15"/>
      <c r="T85" s="15"/>
      <c r="U85" s="9"/>
      <c r="V85" s="151"/>
      <c r="W85" s="153"/>
    </row>
    <row r="86" spans="1:23" s="2" customFormat="1" ht="17.25" customHeight="1">
      <c r="A86" s="12" t="s">
        <v>113</v>
      </c>
      <c r="B86" s="21" t="s">
        <v>25</v>
      </c>
      <c r="C86" s="21">
        <v>88</v>
      </c>
      <c r="D86" s="13"/>
      <c r="E86" s="13">
        <v>7</v>
      </c>
      <c r="F86" s="13">
        <v>11</v>
      </c>
      <c r="G86" s="9"/>
      <c r="H86" s="9"/>
      <c r="I86" s="15"/>
      <c r="J86" s="15"/>
      <c r="K86" s="79"/>
      <c r="L86" s="15"/>
      <c r="M86" s="15"/>
      <c r="N86" s="15"/>
      <c r="O86" s="15"/>
      <c r="P86" s="15"/>
      <c r="Q86" s="9"/>
      <c r="R86" s="15"/>
      <c r="S86" s="15"/>
      <c r="T86" s="15"/>
      <c r="U86" s="9"/>
      <c r="V86" s="151"/>
      <c r="W86" s="153"/>
    </row>
    <row r="87" spans="1:23" s="2" customFormat="1" ht="17.25" customHeight="1">
      <c r="A87" s="12" t="s">
        <v>114</v>
      </c>
      <c r="B87" s="21" t="s">
        <v>25</v>
      </c>
      <c r="C87" s="21">
        <v>20</v>
      </c>
      <c r="D87" s="13"/>
      <c r="E87" s="13">
        <v>6</v>
      </c>
      <c r="F87" s="13">
        <v>8</v>
      </c>
      <c r="G87" s="9"/>
      <c r="H87" s="9"/>
      <c r="I87" s="15"/>
      <c r="J87" s="15"/>
      <c r="K87" s="79"/>
      <c r="L87" s="15"/>
      <c r="M87" s="15"/>
      <c r="N87" s="15"/>
      <c r="O87" s="15"/>
      <c r="P87" s="15"/>
      <c r="Q87" s="9"/>
      <c r="R87" s="15"/>
      <c r="S87" s="15"/>
      <c r="T87" s="15"/>
      <c r="U87" s="9"/>
      <c r="V87" s="151"/>
      <c r="W87" s="153"/>
    </row>
    <row r="88" spans="1:23" s="2" customFormat="1" ht="17.25" customHeight="1">
      <c r="A88" s="12" t="s">
        <v>115</v>
      </c>
      <c r="B88" s="21" t="s">
        <v>25</v>
      </c>
      <c r="C88" s="21">
        <v>40</v>
      </c>
      <c r="D88" s="13">
        <v>1</v>
      </c>
      <c r="E88" s="13">
        <v>14</v>
      </c>
      <c r="F88" s="13">
        <v>26</v>
      </c>
      <c r="G88" s="9"/>
      <c r="H88" s="9"/>
      <c r="I88" s="15"/>
      <c r="J88" s="15"/>
      <c r="K88" s="79"/>
      <c r="L88" s="15"/>
      <c r="M88" s="15"/>
      <c r="N88" s="15"/>
      <c r="O88" s="15"/>
      <c r="P88" s="15"/>
      <c r="Q88" s="9"/>
      <c r="R88" s="15"/>
      <c r="S88" s="15"/>
      <c r="T88" s="15"/>
      <c r="U88" s="9"/>
      <c r="V88" s="151"/>
      <c r="W88" s="153"/>
    </row>
    <row r="89" spans="1:23" s="2" customFormat="1" ht="17.25" customHeight="1">
      <c r="A89" s="12" t="s">
        <v>116</v>
      </c>
      <c r="B89" s="21" t="s">
        <v>25</v>
      </c>
      <c r="C89" s="21">
        <v>860</v>
      </c>
      <c r="D89" s="13"/>
      <c r="E89" s="13">
        <v>18</v>
      </c>
      <c r="F89" s="13">
        <v>52</v>
      </c>
      <c r="G89" s="9"/>
      <c r="H89" s="9"/>
      <c r="I89" s="15"/>
      <c r="J89" s="15"/>
      <c r="K89" s="79"/>
      <c r="L89" s="15"/>
      <c r="M89" s="15"/>
      <c r="N89" s="15"/>
      <c r="O89" s="15"/>
      <c r="P89" s="15"/>
      <c r="Q89" s="9"/>
      <c r="R89" s="15"/>
      <c r="S89" s="15"/>
      <c r="T89" s="15"/>
      <c r="U89" s="9"/>
      <c r="V89" s="151"/>
      <c r="W89" s="153"/>
    </row>
    <row r="90" spans="1:23" s="2" customFormat="1" ht="17.25" customHeight="1">
      <c r="A90" s="12" t="s">
        <v>117</v>
      </c>
      <c r="B90" s="21" t="s">
        <v>25</v>
      </c>
      <c r="C90" s="21">
        <v>857</v>
      </c>
      <c r="D90" s="13">
        <v>1</v>
      </c>
      <c r="E90" s="13">
        <v>58</v>
      </c>
      <c r="F90" s="13">
        <v>239</v>
      </c>
      <c r="G90" s="9"/>
      <c r="H90" s="9"/>
      <c r="I90" s="15"/>
      <c r="J90" s="15"/>
      <c r="K90" s="79"/>
      <c r="L90" s="15"/>
      <c r="M90" s="15"/>
      <c r="N90" s="15"/>
      <c r="O90" s="15"/>
      <c r="P90" s="15"/>
      <c r="Q90" s="9"/>
      <c r="R90" s="15"/>
      <c r="S90" s="15"/>
      <c r="T90" s="15"/>
      <c r="U90" s="9"/>
      <c r="V90" s="151"/>
      <c r="W90" s="153"/>
    </row>
    <row r="91" spans="1:23" s="2" customFormat="1" ht="17.25" customHeight="1">
      <c r="A91" s="12" t="s">
        <v>118</v>
      </c>
      <c r="B91" s="21" t="s">
        <v>25</v>
      </c>
      <c r="C91" s="21">
        <v>1170</v>
      </c>
      <c r="D91" s="13"/>
      <c r="E91" s="13">
        <v>36</v>
      </c>
      <c r="F91" s="13">
        <v>126</v>
      </c>
      <c r="G91" s="9"/>
      <c r="H91" s="9"/>
      <c r="I91" s="15"/>
      <c r="J91" s="15"/>
      <c r="K91" s="79"/>
      <c r="L91" s="15"/>
      <c r="M91" s="15"/>
      <c r="N91" s="15"/>
      <c r="O91" s="15"/>
      <c r="P91" s="15"/>
      <c r="Q91" s="9"/>
      <c r="R91" s="15"/>
      <c r="S91" s="15"/>
      <c r="T91" s="15"/>
      <c r="U91" s="9"/>
      <c r="V91" s="151"/>
      <c r="W91" s="153"/>
    </row>
    <row r="92" spans="1:23" s="2" customFormat="1" ht="17.25" customHeight="1">
      <c r="A92" s="12" t="s">
        <v>119</v>
      </c>
      <c r="B92" s="21" t="s">
        <v>25</v>
      </c>
      <c r="C92" s="21">
        <v>725</v>
      </c>
      <c r="D92" s="13"/>
      <c r="E92" s="13">
        <v>10</v>
      </c>
      <c r="F92" s="13">
        <v>34</v>
      </c>
      <c r="G92" s="9"/>
      <c r="H92" s="9"/>
      <c r="I92" s="15"/>
      <c r="J92" s="15"/>
      <c r="K92" s="79"/>
      <c r="L92" s="15"/>
      <c r="M92" s="15"/>
      <c r="N92" s="15"/>
      <c r="O92" s="15"/>
      <c r="P92" s="15"/>
      <c r="Q92" s="9"/>
      <c r="R92" s="15"/>
      <c r="S92" s="15"/>
      <c r="T92" s="15"/>
      <c r="U92" s="9"/>
      <c r="V92" s="151"/>
      <c r="W92" s="153"/>
    </row>
    <row r="93" spans="1:23" s="2" customFormat="1" ht="17.25" customHeight="1">
      <c r="A93" s="12" t="s">
        <v>120</v>
      </c>
      <c r="B93" s="21" t="s">
        <v>25</v>
      </c>
      <c r="C93" s="21">
        <v>770</v>
      </c>
      <c r="D93" s="13"/>
      <c r="E93" s="13">
        <v>14</v>
      </c>
      <c r="F93" s="13">
        <v>64</v>
      </c>
      <c r="G93" s="9"/>
      <c r="H93" s="116"/>
      <c r="I93" s="15"/>
      <c r="J93" s="15"/>
      <c r="K93" s="79"/>
      <c r="L93" s="15"/>
      <c r="M93" s="15"/>
      <c r="N93" s="15"/>
      <c r="O93" s="15"/>
      <c r="P93" s="15"/>
      <c r="Q93" s="9"/>
      <c r="R93" s="15"/>
      <c r="S93" s="15"/>
      <c r="T93" s="15"/>
      <c r="U93" s="9"/>
      <c r="V93" s="152"/>
      <c r="W93" s="153"/>
    </row>
    <row r="94" spans="1:22" s="1" customFormat="1" ht="18" customHeight="1">
      <c r="A94" s="50" t="s">
        <v>121</v>
      </c>
      <c r="B94" s="20" t="s">
        <v>25</v>
      </c>
      <c r="C94" s="20">
        <f>SUM(C95:C119)</f>
        <v>7692</v>
      </c>
      <c r="D94" s="20">
        <f>SUM(D95:D119)</f>
        <v>9</v>
      </c>
      <c r="E94" s="20">
        <f>SUM(E95:E119)</f>
        <v>349</v>
      </c>
      <c r="F94" s="20">
        <f>SUM(F95:F119)</f>
        <v>1643</v>
      </c>
      <c r="G94" s="9">
        <f>SUM(H94,K94,P94)</f>
        <v>472</v>
      </c>
      <c r="H94" s="9">
        <f>SUM(I94:J94)</f>
        <v>328</v>
      </c>
      <c r="I94" s="9"/>
      <c r="J94" s="9">
        <v>328</v>
      </c>
      <c r="K94" s="79">
        <f>SUM(L94:O94)</f>
        <v>144</v>
      </c>
      <c r="L94" s="9"/>
      <c r="M94" s="9">
        <v>144</v>
      </c>
      <c r="N94" s="9"/>
      <c r="O94" s="9"/>
      <c r="P94" s="9"/>
      <c r="Q94" s="9">
        <f>SUM(R94:U94)</f>
        <v>472</v>
      </c>
      <c r="R94" s="9"/>
      <c r="S94" s="9"/>
      <c r="T94" s="9"/>
      <c r="U94" s="9">
        <f>SUM(G94)</f>
        <v>472</v>
      </c>
      <c r="V94" s="20"/>
    </row>
    <row r="95" spans="1:22" s="1" customFormat="1" ht="18" customHeight="1">
      <c r="A95" s="8" t="s">
        <v>122</v>
      </c>
      <c r="B95" s="20" t="s">
        <v>25</v>
      </c>
      <c r="C95" s="20">
        <v>70</v>
      </c>
      <c r="D95" s="10"/>
      <c r="E95" s="10">
        <v>12</v>
      </c>
      <c r="F95" s="10">
        <v>50</v>
      </c>
      <c r="G95" s="9"/>
      <c r="H95" s="9"/>
      <c r="I95" s="9"/>
      <c r="J95" s="9"/>
      <c r="K95" s="79"/>
      <c r="L95" s="9"/>
      <c r="M95" s="9"/>
      <c r="N95" s="9"/>
      <c r="O95" s="9"/>
      <c r="P95" s="9"/>
      <c r="Q95" s="9"/>
      <c r="R95" s="9"/>
      <c r="S95" s="9"/>
      <c r="T95" s="9"/>
      <c r="U95" s="9"/>
      <c r="V95" s="20"/>
    </row>
    <row r="96" spans="1:22" s="1" customFormat="1" ht="18" customHeight="1">
      <c r="A96" s="8" t="s">
        <v>123</v>
      </c>
      <c r="B96" s="20" t="s">
        <v>25</v>
      </c>
      <c r="C96" s="20">
        <v>120</v>
      </c>
      <c r="D96" s="10">
        <v>1</v>
      </c>
      <c r="E96" s="10">
        <v>12</v>
      </c>
      <c r="F96" s="10">
        <v>60</v>
      </c>
      <c r="G96" s="9"/>
      <c r="H96" s="9"/>
      <c r="I96" s="9"/>
      <c r="J96" s="9"/>
      <c r="K96" s="79"/>
      <c r="L96" s="9"/>
      <c r="M96" s="9"/>
      <c r="N96" s="9"/>
      <c r="O96" s="9"/>
      <c r="P96" s="9"/>
      <c r="Q96" s="9"/>
      <c r="R96" s="9"/>
      <c r="S96" s="9"/>
      <c r="T96" s="9"/>
      <c r="U96" s="9"/>
      <c r="V96" s="20"/>
    </row>
    <row r="97" spans="1:22" s="1" customFormat="1" ht="18" customHeight="1">
      <c r="A97" s="8" t="s">
        <v>124</v>
      </c>
      <c r="B97" s="20" t="s">
        <v>25</v>
      </c>
      <c r="C97" s="20">
        <v>130</v>
      </c>
      <c r="D97" s="10">
        <v>1</v>
      </c>
      <c r="E97" s="10">
        <v>10</v>
      </c>
      <c r="F97" s="10">
        <v>32</v>
      </c>
      <c r="G97" s="9"/>
      <c r="H97" s="9"/>
      <c r="I97" s="9"/>
      <c r="J97" s="9"/>
      <c r="K97" s="79"/>
      <c r="L97" s="9"/>
      <c r="M97" s="9"/>
      <c r="N97" s="9"/>
      <c r="O97" s="9"/>
      <c r="P97" s="9"/>
      <c r="Q97" s="9"/>
      <c r="R97" s="9"/>
      <c r="S97" s="9"/>
      <c r="T97" s="9"/>
      <c r="U97" s="9"/>
      <c r="V97" s="20"/>
    </row>
    <row r="98" spans="1:22" s="1" customFormat="1" ht="18" customHeight="1">
      <c r="A98" s="8" t="s">
        <v>125</v>
      </c>
      <c r="B98" s="20" t="s">
        <v>25</v>
      </c>
      <c r="C98" s="20">
        <v>150</v>
      </c>
      <c r="D98" s="10">
        <v>1</v>
      </c>
      <c r="E98" s="10">
        <v>8</v>
      </c>
      <c r="F98" s="10">
        <v>30</v>
      </c>
      <c r="G98" s="9"/>
      <c r="H98" s="9"/>
      <c r="I98" s="9"/>
      <c r="J98" s="9"/>
      <c r="K98" s="79"/>
      <c r="L98" s="9"/>
      <c r="M98" s="9"/>
      <c r="N98" s="9"/>
      <c r="O98" s="9"/>
      <c r="P98" s="9"/>
      <c r="Q98" s="9"/>
      <c r="R98" s="9"/>
      <c r="S98" s="9"/>
      <c r="T98" s="9"/>
      <c r="U98" s="9"/>
      <c r="V98" s="20"/>
    </row>
    <row r="99" spans="1:22" s="1" customFormat="1" ht="18" customHeight="1">
      <c r="A99" s="8" t="s">
        <v>126</v>
      </c>
      <c r="B99" s="20" t="s">
        <v>25</v>
      </c>
      <c r="C99" s="20">
        <v>130</v>
      </c>
      <c r="D99" s="10"/>
      <c r="E99" s="10">
        <v>6</v>
      </c>
      <c r="F99" s="10">
        <v>18</v>
      </c>
      <c r="G99" s="9"/>
      <c r="H99" s="9"/>
      <c r="I99" s="9"/>
      <c r="J99" s="9"/>
      <c r="K99" s="79"/>
      <c r="L99" s="9"/>
      <c r="M99" s="9"/>
      <c r="N99" s="9"/>
      <c r="O99" s="9"/>
      <c r="P99" s="9"/>
      <c r="Q99" s="9"/>
      <c r="R99" s="9"/>
      <c r="S99" s="9"/>
      <c r="T99" s="9"/>
      <c r="U99" s="9"/>
      <c r="V99" s="20"/>
    </row>
    <row r="100" spans="1:22" s="1" customFormat="1" ht="18" customHeight="1">
      <c r="A100" s="8" t="s">
        <v>127</v>
      </c>
      <c r="B100" s="20" t="s">
        <v>25</v>
      </c>
      <c r="C100" s="20">
        <v>80</v>
      </c>
      <c r="D100" s="10"/>
      <c r="E100" s="10">
        <v>16</v>
      </c>
      <c r="F100" s="10">
        <v>69</v>
      </c>
      <c r="G100" s="9"/>
      <c r="H100" s="9"/>
      <c r="I100" s="9"/>
      <c r="J100" s="9"/>
      <c r="K100" s="7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20"/>
    </row>
    <row r="101" spans="1:22" s="1" customFormat="1" ht="18" customHeight="1">
      <c r="A101" s="8" t="s">
        <v>128</v>
      </c>
      <c r="B101" s="20" t="s">
        <v>25</v>
      </c>
      <c r="C101" s="20">
        <v>380</v>
      </c>
      <c r="D101" s="10"/>
      <c r="E101" s="10">
        <v>28</v>
      </c>
      <c r="F101" s="10">
        <v>132</v>
      </c>
      <c r="G101" s="9"/>
      <c r="H101" s="9"/>
      <c r="I101" s="9"/>
      <c r="J101" s="9"/>
      <c r="K101" s="7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20"/>
    </row>
    <row r="102" spans="1:22" s="1" customFormat="1" ht="18" customHeight="1">
      <c r="A102" s="89" t="s">
        <v>129</v>
      </c>
      <c r="B102" s="20" t="s">
        <v>25</v>
      </c>
      <c r="C102" s="10">
        <v>9</v>
      </c>
      <c r="D102" s="10"/>
      <c r="E102" s="10">
        <v>2</v>
      </c>
      <c r="F102" s="10">
        <v>9</v>
      </c>
      <c r="G102" s="9"/>
      <c r="H102" s="9"/>
      <c r="I102" s="9"/>
      <c r="J102" s="9"/>
      <c r="K102" s="7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20"/>
    </row>
    <row r="103" spans="1:22" s="1" customFormat="1" ht="18" customHeight="1">
      <c r="A103" s="89" t="s">
        <v>130</v>
      </c>
      <c r="B103" s="20" t="s">
        <v>25</v>
      </c>
      <c r="C103" s="10">
        <v>22</v>
      </c>
      <c r="D103" s="10"/>
      <c r="E103" s="10"/>
      <c r="F103" s="10"/>
      <c r="G103" s="9"/>
      <c r="H103" s="9"/>
      <c r="I103" s="9"/>
      <c r="J103" s="9"/>
      <c r="K103" s="7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20"/>
    </row>
    <row r="104" spans="1:22" s="1" customFormat="1" ht="18" customHeight="1">
      <c r="A104" s="89" t="s">
        <v>131</v>
      </c>
      <c r="B104" s="20" t="s">
        <v>25</v>
      </c>
      <c r="C104" s="10">
        <v>24</v>
      </c>
      <c r="D104" s="10">
        <v>1</v>
      </c>
      <c r="E104" s="10">
        <v>3</v>
      </c>
      <c r="F104" s="10">
        <v>22</v>
      </c>
      <c r="G104" s="9"/>
      <c r="H104" s="9"/>
      <c r="I104" s="9"/>
      <c r="J104" s="9"/>
      <c r="K104" s="7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20"/>
    </row>
    <row r="105" spans="1:22" s="1" customFormat="1" ht="18" customHeight="1">
      <c r="A105" s="89" t="s">
        <v>132</v>
      </c>
      <c r="B105" s="20" t="s">
        <v>25</v>
      </c>
      <c r="C105" s="10">
        <v>860</v>
      </c>
      <c r="D105" s="10">
        <v>1</v>
      </c>
      <c r="E105" s="10">
        <v>13</v>
      </c>
      <c r="F105" s="10">
        <v>58</v>
      </c>
      <c r="G105" s="9"/>
      <c r="H105" s="9"/>
      <c r="I105" s="9"/>
      <c r="J105" s="9"/>
      <c r="K105" s="7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20"/>
    </row>
    <row r="106" spans="1:22" s="1" customFormat="1" ht="18" customHeight="1">
      <c r="A106" s="89" t="s">
        <v>133</v>
      </c>
      <c r="B106" s="20" t="s">
        <v>25</v>
      </c>
      <c r="C106" s="10">
        <v>571</v>
      </c>
      <c r="D106" s="10">
        <v>1</v>
      </c>
      <c r="E106" s="10">
        <v>12</v>
      </c>
      <c r="F106" s="10">
        <v>71</v>
      </c>
      <c r="G106" s="9"/>
      <c r="H106" s="9"/>
      <c r="I106" s="9"/>
      <c r="J106" s="9"/>
      <c r="K106" s="7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20"/>
    </row>
    <row r="107" spans="1:22" s="1" customFormat="1" ht="18" customHeight="1">
      <c r="A107" s="89" t="s">
        <v>134</v>
      </c>
      <c r="B107" s="20" t="s">
        <v>25</v>
      </c>
      <c r="C107" s="10">
        <v>700</v>
      </c>
      <c r="D107" s="10">
        <v>1</v>
      </c>
      <c r="E107" s="10">
        <v>42</v>
      </c>
      <c r="F107" s="10">
        <v>204</v>
      </c>
      <c r="G107" s="9"/>
      <c r="H107" s="9"/>
      <c r="I107" s="9"/>
      <c r="J107" s="9"/>
      <c r="K107" s="7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20"/>
    </row>
    <row r="108" spans="1:22" s="1" customFormat="1" ht="18" customHeight="1">
      <c r="A108" s="89" t="s">
        <v>135</v>
      </c>
      <c r="B108" s="20" t="s">
        <v>25</v>
      </c>
      <c r="C108" s="10">
        <v>746</v>
      </c>
      <c r="D108" s="10">
        <v>1</v>
      </c>
      <c r="E108" s="10">
        <v>32</v>
      </c>
      <c r="F108" s="10">
        <v>139</v>
      </c>
      <c r="G108" s="9"/>
      <c r="H108" s="9"/>
      <c r="I108" s="9"/>
      <c r="J108" s="9"/>
      <c r="K108" s="7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20"/>
    </row>
    <row r="109" spans="1:22" s="1" customFormat="1" ht="18" customHeight="1">
      <c r="A109" s="89" t="s">
        <v>136</v>
      </c>
      <c r="B109" s="20" t="s">
        <v>25</v>
      </c>
      <c r="C109" s="10">
        <v>788</v>
      </c>
      <c r="D109" s="10">
        <v>1</v>
      </c>
      <c r="E109" s="10">
        <v>38</v>
      </c>
      <c r="F109" s="10">
        <v>211</v>
      </c>
      <c r="G109" s="9"/>
      <c r="H109" s="9"/>
      <c r="I109" s="9"/>
      <c r="J109" s="9"/>
      <c r="K109" s="7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20"/>
    </row>
    <row r="110" spans="1:22" s="1" customFormat="1" ht="18" customHeight="1">
      <c r="A110" s="89" t="s">
        <v>137</v>
      </c>
      <c r="B110" s="20" t="s">
        <v>25</v>
      </c>
      <c r="C110" s="10">
        <v>492</v>
      </c>
      <c r="D110" s="10"/>
      <c r="E110" s="10">
        <v>21</v>
      </c>
      <c r="F110" s="10">
        <v>126</v>
      </c>
      <c r="G110" s="9"/>
      <c r="H110" s="9"/>
      <c r="I110" s="9"/>
      <c r="J110" s="9"/>
      <c r="K110" s="7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20"/>
    </row>
    <row r="111" spans="1:22" s="1" customFormat="1" ht="18" customHeight="1">
      <c r="A111" s="89" t="s">
        <v>138</v>
      </c>
      <c r="B111" s="20" t="s">
        <v>25</v>
      </c>
      <c r="C111" s="10">
        <v>270</v>
      </c>
      <c r="D111" s="10"/>
      <c r="E111" s="10">
        <v>23</v>
      </c>
      <c r="F111" s="10">
        <v>129</v>
      </c>
      <c r="G111" s="9"/>
      <c r="H111" s="9"/>
      <c r="I111" s="9"/>
      <c r="J111" s="9"/>
      <c r="K111" s="7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20"/>
    </row>
    <row r="112" spans="1:22" s="1" customFormat="1" ht="18" customHeight="1">
      <c r="A112" s="89" t="s">
        <v>139</v>
      </c>
      <c r="B112" s="20" t="s">
        <v>25</v>
      </c>
      <c r="C112" s="10">
        <v>488</v>
      </c>
      <c r="D112" s="10"/>
      <c r="E112" s="10">
        <v>7</v>
      </c>
      <c r="F112" s="10">
        <v>21</v>
      </c>
      <c r="G112" s="9"/>
      <c r="H112" s="9"/>
      <c r="I112" s="9"/>
      <c r="J112" s="9"/>
      <c r="K112" s="7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20"/>
    </row>
    <row r="113" spans="1:22" s="1" customFormat="1" ht="18" customHeight="1">
      <c r="A113" s="89" t="s">
        <v>140</v>
      </c>
      <c r="B113" s="20" t="s">
        <v>25</v>
      </c>
      <c r="C113" s="10">
        <v>38</v>
      </c>
      <c r="D113" s="10"/>
      <c r="E113" s="10">
        <v>10</v>
      </c>
      <c r="F113" s="10">
        <v>36</v>
      </c>
      <c r="G113" s="9"/>
      <c r="H113" s="9"/>
      <c r="I113" s="9"/>
      <c r="J113" s="9"/>
      <c r="K113" s="7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20"/>
    </row>
    <row r="114" spans="1:22" s="1" customFormat="1" ht="18" customHeight="1">
      <c r="A114" s="89" t="s">
        <v>141</v>
      </c>
      <c r="B114" s="20" t="s">
        <v>25</v>
      </c>
      <c r="C114" s="10">
        <v>42</v>
      </c>
      <c r="D114" s="10"/>
      <c r="E114" s="10">
        <v>10</v>
      </c>
      <c r="F114" s="10">
        <v>42</v>
      </c>
      <c r="G114" s="9"/>
      <c r="H114" s="9"/>
      <c r="I114" s="9"/>
      <c r="J114" s="9"/>
      <c r="K114" s="7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20"/>
    </row>
    <row r="115" spans="1:22" s="1" customFormat="1" ht="18" customHeight="1">
      <c r="A115" s="89" t="s">
        <v>142</v>
      </c>
      <c r="B115" s="20" t="s">
        <v>25</v>
      </c>
      <c r="C115" s="10">
        <v>65</v>
      </c>
      <c r="D115" s="10"/>
      <c r="E115" s="10">
        <v>9</v>
      </c>
      <c r="F115" s="10">
        <v>36</v>
      </c>
      <c r="G115" s="9"/>
      <c r="H115" s="9"/>
      <c r="I115" s="9"/>
      <c r="J115" s="9"/>
      <c r="K115" s="7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20"/>
    </row>
    <row r="116" spans="1:22" s="1" customFormat="1" ht="18" customHeight="1">
      <c r="A116" s="89" t="s">
        <v>143</v>
      </c>
      <c r="B116" s="20" t="s">
        <v>25</v>
      </c>
      <c r="C116" s="10">
        <v>70</v>
      </c>
      <c r="D116" s="10"/>
      <c r="E116" s="10">
        <v>5</v>
      </c>
      <c r="F116" s="10">
        <v>21</v>
      </c>
      <c r="G116" s="9"/>
      <c r="H116" s="9"/>
      <c r="I116" s="9"/>
      <c r="J116" s="9"/>
      <c r="K116" s="7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20"/>
    </row>
    <row r="117" spans="1:22" s="1" customFormat="1" ht="18" customHeight="1">
      <c r="A117" s="89" t="s">
        <v>144</v>
      </c>
      <c r="B117" s="20" t="s">
        <v>25</v>
      </c>
      <c r="C117" s="10">
        <v>70</v>
      </c>
      <c r="D117" s="10"/>
      <c r="E117" s="10">
        <v>7</v>
      </c>
      <c r="F117" s="10">
        <v>25</v>
      </c>
      <c r="G117" s="9"/>
      <c r="H117" s="9"/>
      <c r="I117" s="9"/>
      <c r="J117" s="9"/>
      <c r="K117" s="7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20"/>
    </row>
    <row r="118" spans="1:22" s="1" customFormat="1" ht="18" customHeight="1">
      <c r="A118" s="89" t="s">
        <v>145</v>
      </c>
      <c r="B118" s="20" t="s">
        <v>25</v>
      </c>
      <c r="C118" s="10">
        <v>35</v>
      </c>
      <c r="D118" s="10"/>
      <c r="E118" s="10">
        <v>6</v>
      </c>
      <c r="F118" s="10">
        <v>29</v>
      </c>
      <c r="G118" s="9"/>
      <c r="H118" s="9"/>
      <c r="I118" s="9"/>
      <c r="J118" s="9"/>
      <c r="K118" s="7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0"/>
    </row>
    <row r="119" spans="1:22" s="1" customFormat="1" ht="18" customHeight="1">
      <c r="A119" s="89" t="s">
        <v>146</v>
      </c>
      <c r="B119" s="20" t="s">
        <v>25</v>
      </c>
      <c r="C119" s="10">
        <v>1342</v>
      </c>
      <c r="D119" s="10"/>
      <c r="E119" s="10">
        <v>17</v>
      </c>
      <c r="F119" s="10">
        <v>73</v>
      </c>
      <c r="G119" s="9"/>
      <c r="H119" s="9"/>
      <c r="I119" s="9"/>
      <c r="J119" s="9"/>
      <c r="K119" s="7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0"/>
    </row>
    <row r="120" spans="1:22" s="1" customFormat="1" ht="18" customHeight="1">
      <c r="A120" s="50" t="s">
        <v>147</v>
      </c>
      <c r="B120" s="20" t="s">
        <v>25</v>
      </c>
      <c r="C120" s="20">
        <f>SUM(C121:C128)</f>
        <v>1785</v>
      </c>
      <c r="D120" s="20">
        <f>SUM(D121:D128)</f>
        <v>5</v>
      </c>
      <c r="E120" s="20">
        <f>SUM(E121:E128)</f>
        <v>134</v>
      </c>
      <c r="F120" s="20">
        <f>SUM(F121:F128)</f>
        <v>253</v>
      </c>
      <c r="G120" s="9">
        <f>SUM(H120,K120,P120)</f>
        <v>464</v>
      </c>
      <c r="H120" s="9">
        <f>SUM(I120:J120)</f>
        <v>320</v>
      </c>
      <c r="I120" s="91"/>
      <c r="J120" s="9">
        <v>320</v>
      </c>
      <c r="K120" s="79">
        <f>SUM(L120:O120)</f>
        <v>144</v>
      </c>
      <c r="L120" s="9"/>
      <c r="M120" s="9">
        <v>144</v>
      </c>
      <c r="N120" s="9"/>
      <c r="O120" s="9"/>
      <c r="P120" s="9"/>
      <c r="Q120" s="9">
        <f>SUM(R120:U120)</f>
        <v>464</v>
      </c>
      <c r="R120" s="9"/>
      <c r="S120" s="9"/>
      <c r="T120" s="9"/>
      <c r="U120" s="9">
        <f>SUM(G120)</f>
        <v>464</v>
      </c>
      <c r="V120" s="20"/>
    </row>
    <row r="121" spans="1:22" s="1" customFormat="1" ht="18" customHeight="1">
      <c r="A121" s="93" t="s">
        <v>148</v>
      </c>
      <c r="B121" s="26" t="s">
        <v>25</v>
      </c>
      <c r="C121" s="26">
        <v>152</v>
      </c>
      <c r="D121" s="26">
        <v>1</v>
      </c>
      <c r="E121" s="94">
        <v>5</v>
      </c>
      <c r="F121" s="26">
        <v>24</v>
      </c>
      <c r="G121" s="22"/>
      <c r="H121" s="9"/>
      <c r="I121" s="91"/>
      <c r="J121" s="9"/>
      <c r="K121" s="7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0"/>
    </row>
    <row r="122" spans="1:22" s="1" customFormat="1" ht="18" customHeight="1">
      <c r="A122" s="93" t="s">
        <v>149</v>
      </c>
      <c r="B122" s="26" t="s">
        <v>25</v>
      </c>
      <c r="C122" s="26">
        <v>330</v>
      </c>
      <c r="D122" s="26">
        <v>1</v>
      </c>
      <c r="E122" s="94">
        <v>8</v>
      </c>
      <c r="F122" s="26">
        <v>36</v>
      </c>
      <c r="G122" s="22"/>
      <c r="H122" s="9"/>
      <c r="I122" s="91"/>
      <c r="J122" s="9"/>
      <c r="K122" s="7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20"/>
    </row>
    <row r="123" spans="1:22" s="1" customFormat="1" ht="17.25" customHeight="1">
      <c r="A123" s="93" t="s">
        <v>150</v>
      </c>
      <c r="B123" s="26" t="s">
        <v>25</v>
      </c>
      <c r="C123" s="26">
        <v>235</v>
      </c>
      <c r="D123" s="26">
        <v>0</v>
      </c>
      <c r="E123" s="94">
        <v>4</v>
      </c>
      <c r="F123" s="26">
        <v>15</v>
      </c>
      <c r="G123" s="22"/>
      <c r="H123" s="9"/>
      <c r="I123" s="91"/>
      <c r="J123" s="9"/>
      <c r="K123" s="7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20"/>
    </row>
    <row r="124" spans="1:22" s="1" customFormat="1" ht="17.25" customHeight="1">
      <c r="A124" s="93" t="s">
        <v>151</v>
      </c>
      <c r="B124" s="26" t="s">
        <v>25</v>
      </c>
      <c r="C124" s="26">
        <v>201</v>
      </c>
      <c r="D124" s="26">
        <v>0</v>
      </c>
      <c r="E124" s="94">
        <v>6</v>
      </c>
      <c r="F124" s="26">
        <v>33</v>
      </c>
      <c r="G124" s="22"/>
      <c r="H124" s="9"/>
      <c r="I124" s="91"/>
      <c r="J124" s="9"/>
      <c r="K124" s="7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20"/>
    </row>
    <row r="125" spans="1:22" s="1" customFormat="1" ht="17.25" customHeight="1">
      <c r="A125" s="93" t="s">
        <v>152</v>
      </c>
      <c r="B125" s="26" t="s">
        <v>25</v>
      </c>
      <c r="C125" s="26">
        <v>278</v>
      </c>
      <c r="D125" s="26">
        <v>1</v>
      </c>
      <c r="E125" s="94">
        <v>18</v>
      </c>
      <c r="F125" s="26">
        <v>47</v>
      </c>
      <c r="G125" s="22"/>
      <c r="H125" s="9"/>
      <c r="I125" s="91"/>
      <c r="J125" s="9"/>
      <c r="K125" s="7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20"/>
    </row>
    <row r="126" spans="1:22" s="1" customFormat="1" ht="17.25" customHeight="1">
      <c r="A126" s="93" t="s">
        <v>153</v>
      </c>
      <c r="B126" s="26" t="s">
        <v>25</v>
      </c>
      <c r="C126" s="26">
        <v>20</v>
      </c>
      <c r="D126" s="26">
        <v>1</v>
      </c>
      <c r="E126" s="94">
        <v>72</v>
      </c>
      <c r="F126" s="26">
        <v>13</v>
      </c>
      <c r="G126" s="22"/>
      <c r="H126" s="9"/>
      <c r="I126" s="91"/>
      <c r="J126" s="9"/>
      <c r="K126" s="7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20"/>
    </row>
    <row r="127" spans="1:22" s="1" customFormat="1" ht="17.25" customHeight="1">
      <c r="A127" s="93" t="s">
        <v>154</v>
      </c>
      <c r="B127" s="26" t="s">
        <v>25</v>
      </c>
      <c r="C127" s="26">
        <v>313</v>
      </c>
      <c r="D127" s="26">
        <v>1</v>
      </c>
      <c r="E127" s="94">
        <v>16</v>
      </c>
      <c r="F127" s="26">
        <v>63</v>
      </c>
      <c r="G127" s="22"/>
      <c r="H127" s="9"/>
      <c r="I127" s="91"/>
      <c r="J127" s="9"/>
      <c r="K127" s="7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20"/>
    </row>
    <row r="128" spans="1:22" s="1" customFormat="1" ht="17.25" customHeight="1">
      <c r="A128" s="93" t="s">
        <v>155</v>
      </c>
      <c r="B128" s="26" t="s">
        <v>25</v>
      </c>
      <c r="C128" s="26">
        <v>256</v>
      </c>
      <c r="D128" s="26">
        <v>0</v>
      </c>
      <c r="E128" s="94">
        <v>5</v>
      </c>
      <c r="F128" s="26">
        <v>22</v>
      </c>
      <c r="G128" s="22"/>
      <c r="H128" s="9"/>
      <c r="I128" s="91"/>
      <c r="J128" s="9"/>
      <c r="K128" s="7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20"/>
    </row>
    <row r="129" spans="1:22" s="1" customFormat="1" ht="17.25" customHeight="1">
      <c r="A129" s="50" t="s">
        <v>156</v>
      </c>
      <c r="B129" s="20" t="s">
        <v>25</v>
      </c>
      <c r="C129" s="20">
        <f>SUM(C130:C136)</f>
        <v>1851</v>
      </c>
      <c r="D129" s="20">
        <f>SUM(D130:D136)</f>
        <v>1</v>
      </c>
      <c r="E129" s="20">
        <f>SUM(E130:E136)</f>
        <v>48</v>
      </c>
      <c r="F129" s="20">
        <f>SUM(F130:F136)</f>
        <v>178</v>
      </c>
      <c r="G129" s="9">
        <f>SUM(H129,K129,P129)</f>
        <v>472</v>
      </c>
      <c r="H129" s="9">
        <f>SUM(I129:J129)</f>
        <v>328</v>
      </c>
      <c r="I129" s="91"/>
      <c r="J129" s="9">
        <v>328</v>
      </c>
      <c r="K129" s="79">
        <f>SUM(L129:O129)</f>
        <v>144</v>
      </c>
      <c r="L129" s="9"/>
      <c r="M129" s="9">
        <v>144</v>
      </c>
      <c r="N129" s="9"/>
      <c r="O129" s="9"/>
      <c r="P129" s="9"/>
      <c r="Q129" s="9">
        <f>SUM(R129:U129)</f>
        <v>472</v>
      </c>
      <c r="R129" s="9"/>
      <c r="S129" s="9"/>
      <c r="T129" s="9"/>
      <c r="U129" s="9">
        <f>SUM(G129)</f>
        <v>472</v>
      </c>
      <c r="V129" s="20"/>
    </row>
    <row r="130" spans="1:22" s="1" customFormat="1" ht="17.25" customHeight="1">
      <c r="A130" s="8" t="s">
        <v>157</v>
      </c>
      <c r="B130" s="20" t="s">
        <v>25</v>
      </c>
      <c r="C130" s="20">
        <v>284</v>
      </c>
      <c r="D130" s="10"/>
      <c r="E130" s="10">
        <v>7</v>
      </c>
      <c r="F130" s="10">
        <v>27</v>
      </c>
      <c r="G130" s="9"/>
      <c r="H130" s="9"/>
      <c r="I130" s="91"/>
      <c r="J130" s="9"/>
      <c r="K130" s="7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20"/>
    </row>
    <row r="131" spans="1:22" s="1" customFormat="1" ht="17.25" customHeight="1">
      <c r="A131" s="8" t="s">
        <v>158</v>
      </c>
      <c r="B131" s="20" t="s">
        <v>25</v>
      </c>
      <c r="C131" s="20">
        <v>481</v>
      </c>
      <c r="D131" s="10"/>
      <c r="E131" s="10">
        <v>9</v>
      </c>
      <c r="F131" s="10">
        <v>34</v>
      </c>
      <c r="G131" s="9"/>
      <c r="H131" s="9"/>
      <c r="I131" s="91"/>
      <c r="J131" s="9"/>
      <c r="K131" s="7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20"/>
    </row>
    <row r="132" spans="1:22" s="1" customFormat="1" ht="17.25" customHeight="1">
      <c r="A132" s="8" t="s">
        <v>159</v>
      </c>
      <c r="B132" s="20" t="s">
        <v>25</v>
      </c>
      <c r="C132" s="20">
        <v>212</v>
      </c>
      <c r="D132" s="10"/>
      <c r="E132" s="10">
        <v>1</v>
      </c>
      <c r="F132" s="10">
        <v>1</v>
      </c>
      <c r="G132" s="9"/>
      <c r="H132" s="9"/>
      <c r="I132" s="91"/>
      <c r="J132" s="9"/>
      <c r="K132" s="7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20"/>
    </row>
    <row r="133" spans="1:22" s="1" customFormat="1" ht="17.25" customHeight="1">
      <c r="A133" s="8" t="s">
        <v>160</v>
      </c>
      <c r="B133" s="20" t="s">
        <v>25</v>
      </c>
      <c r="C133" s="20">
        <v>423</v>
      </c>
      <c r="D133" s="10"/>
      <c r="E133" s="10">
        <v>10</v>
      </c>
      <c r="F133" s="10">
        <v>40</v>
      </c>
      <c r="G133" s="9"/>
      <c r="H133" s="9"/>
      <c r="I133" s="91"/>
      <c r="J133" s="9"/>
      <c r="K133" s="7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20"/>
    </row>
    <row r="134" spans="1:22" s="1" customFormat="1" ht="17.25" customHeight="1">
      <c r="A134" s="8" t="s">
        <v>161</v>
      </c>
      <c r="B134" s="20" t="s">
        <v>25</v>
      </c>
      <c r="C134" s="20">
        <v>193</v>
      </c>
      <c r="D134" s="10"/>
      <c r="E134" s="10">
        <v>10</v>
      </c>
      <c r="F134" s="10">
        <v>36</v>
      </c>
      <c r="G134" s="9"/>
      <c r="H134" s="9"/>
      <c r="I134" s="91"/>
      <c r="J134" s="9"/>
      <c r="K134" s="7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20"/>
    </row>
    <row r="135" spans="1:22" s="1" customFormat="1" ht="17.25" customHeight="1">
      <c r="A135" s="8" t="s">
        <v>162</v>
      </c>
      <c r="B135" s="20" t="s">
        <v>25</v>
      </c>
      <c r="C135" s="95">
        <v>148</v>
      </c>
      <c r="D135" s="95"/>
      <c r="E135" s="96">
        <v>1</v>
      </c>
      <c r="F135" s="96">
        <v>1</v>
      </c>
      <c r="G135" s="97"/>
      <c r="H135" s="97"/>
      <c r="I135" s="97"/>
      <c r="J135" s="97"/>
      <c r="K135" s="97"/>
      <c r="L135" s="97"/>
      <c r="M135" s="97"/>
      <c r="N135" s="97"/>
      <c r="O135" s="97"/>
      <c r="P135" s="22"/>
      <c r="Q135" s="22"/>
      <c r="R135" s="22"/>
      <c r="S135" s="22"/>
      <c r="T135" s="22"/>
      <c r="U135" s="22"/>
      <c r="V135" s="97"/>
    </row>
    <row r="136" spans="1:22" s="1" customFormat="1" ht="17.25" customHeight="1">
      <c r="A136" s="8" t="s">
        <v>163</v>
      </c>
      <c r="B136" s="20" t="s">
        <v>25</v>
      </c>
      <c r="C136" s="98">
        <v>110</v>
      </c>
      <c r="D136" s="98">
        <v>1</v>
      </c>
      <c r="E136" s="88">
        <v>10</v>
      </c>
      <c r="F136" s="88">
        <v>39</v>
      </c>
      <c r="G136" s="92"/>
      <c r="H136" s="92"/>
      <c r="I136" s="92"/>
      <c r="J136" s="100"/>
      <c r="K136" s="100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</row>
    <row r="137" spans="1:22" ht="17.25" customHeight="1">
      <c r="A137" s="50" t="s">
        <v>164</v>
      </c>
      <c r="B137" s="20" t="s">
        <v>25</v>
      </c>
      <c r="C137" s="20">
        <f>SUM(C138:C154)</f>
        <v>6180</v>
      </c>
      <c r="D137" s="20">
        <f>SUM(D138:D154)</f>
        <v>2</v>
      </c>
      <c r="E137" s="20">
        <f>SUM(E138:E154)</f>
        <v>168</v>
      </c>
      <c r="F137" s="20">
        <f>SUM(F138:F154)</f>
        <v>523</v>
      </c>
      <c r="G137" s="9">
        <f>SUM(H137,K137,P137)</f>
        <v>456</v>
      </c>
      <c r="H137" s="9">
        <f>SUM(I137:J137)</f>
        <v>312</v>
      </c>
      <c r="I137" s="9"/>
      <c r="J137" s="9">
        <v>312</v>
      </c>
      <c r="K137" s="79">
        <f>SUM(L137:O137)</f>
        <v>144</v>
      </c>
      <c r="L137" s="9"/>
      <c r="M137" s="9">
        <v>144</v>
      </c>
      <c r="N137" s="9"/>
      <c r="O137" s="9"/>
      <c r="P137" s="9"/>
      <c r="Q137" s="9">
        <f>SUM(R137:U137)</f>
        <v>456</v>
      </c>
      <c r="R137" s="9"/>
      <c r="S137" s="9"/>
      <c r="T137" s="9"/>
      <c r="U137" s="9">
        <f>SUM(G137)</f>
        <v>456</v>
      </c>
      <c r="V137" s="20"/>
    </row>
    <row r="138" spans="1:22" s="1" customFormat="1" ht="17.25" customHeight="1">
      <c r="A138" s="12" t="s">
        <v>165</v>
      </c>
      <c r="B138" s="20" t="s">
        <v>25</v>
      </c>
      <c r="C138" s="99">
        <v>68</v>
      </c>
      <c r="D138" s="13"/>
      <c r="E138" s="13">
        <v>2</v>
      </c>
      <c r="F138" s="13">
        <v>4</v>
      </c>
      <c r="G138" s="15">
        <v>21</v>
      </c>
      <c r="H138" s="15">
        <v>21</v>
      </c>
      <c r="I138" s="9"/>
      <c r="J138" s="9"/>
      <c r="K138" s="79"/>
      <c r="L138" s="9"/>
      <c r="M138" s="9"/>
      <c r="N138" s="9"/>
      <c r="O138" s="9"/>
      <c r="P138" s="9"/>
      <c r="Q138" s="15">
        <v>21</v>
      </c>
      <c r="R138" s="9"/>
      <c r="S138" s="9"/>
      <c r="T138" s="9"/>
      <c r="U138" s="15">
        <v>21</v>
      </c>
      <c r="V138" s="20"/>
    </row>
    <row r="139" spans="1:22" ht="17.25" customHeight="1">
      <c r="A139" s="12" t="s">
        <v>166</v>
      </c>
      <c r="B139" s="20" t="s">
        <v>25</v>
      </c>
      <c r="C139" s="99">
        <v>108</v>
      </c>
      <c r="D139" s="13"/>
      <c r="E139" s="13">
        <v>5</v>
      </c>
      <c r="F139" s="13">
        <v>15</v>
      </c>
      <c r="G139" s="15">
        <v>25</v>
      </c>
      <c r="H139" s="15">
        <v>25</v>
      </c>
      <c r="I139" s="9"/>
      <c r="J139" s="9"/>
      <c r="K139" s="79"/>
      <c r="L139" s="9"/>
      <c r="M139" s="9"/>
      <c r="N139" s="9"/>
      <c r="O139" s="9"/>
      <c r="P139" s="9"/>
      <c r="Q139" s="15">
        <v>25</v>
      </c>
      <c r="R139" s="9"/>
      <c r="S139" s="9"/>
      <c r="T139" s="9"/>
      <c r="U139" s="15">
        <v>25</v>
      </c>
      <c r="V139" s="20"/>
    </row>
    <row r="140" spans="1:22" ht="17.25" customHeight="1">
      <c r="A140" s="12" t="s">
        <v>167</v>
      </c>
      <c r="B140" s="20" t="s">
        <v>25</v>
      </c>
      <c r="C140" s="99">
        <v>500</v>
      </c>
      <c r="D140" s="13">
        <v>1</v>
      </c>
      <c r="E140" s="13">
        <v>23</v>
      </c>
      <c r="F140" s="13">
        <v>85</v>
      </c>
      <c r="G140" s="15">
        <v>40</v>
      </c>
      <c r="H140" s="15">
        <v>40</v>
      </c>
      <c r="I140" s="9"/>
      <c r="J140" s="9"/>
      <c r="K140" s="79"/>
      <c r="L140" s="9"/>
      <c r="M140" s="9"/>
      <c r="N140" s="9"/>
      <c r="O140" s="9"/>
      <c r="P140" s="9"/>
      <c r="Q140" s="15">
        <v>40</v>
      </c>
      <c r="R140" s="9"/>
      <c r="S140" s="9"/>
      <c r="T140" s="9"/>
      <c r="U140" s="15">
        <v>40</v>
      </c>
      <c r="V140" s="20"/>
    </row>
    <row r="141" spans="1:22" ht="17.25" customHeight="1">
      <c r="A141" s="12" t="s">
        <v>168</v>
      </c>
      <c r="B141" s="20" t="s">
        <v>25</v>
      </c>
      <c r="C141" s="99">
        <v>412</v>
      </c>
      <c r="D141" s="13"/>
      <c r="E141" s="13">
        <v>7</v>
      </c>
      <c r="F141" s="13">
        <v>25</v>
      </c>
      <c r="G141" s="15">
        <v>20</v>
      </c>
      <c r="H141" s="15">
        <v>20</v>
      </c>
      <c r="I141" s="9"/>
      <c r="J141" s="101"/>
      <c r="K141" s="79"/>
      <c r="L141" s="9"/>
      <c r="M141" s="9"/>
      <c r="N141" s="9"/>
      <c r="O141" s="9"/>
      <c r="P141" s="9"/>
      <c r="Q141" s="15">
        <v>20</v>
      </c>
      <c r="R141" s="9"/>
      <c r="S141" s="9"/>
      <c r="T141" s="9"/>
      <c r="U141" s="15">
        <v>20</v>
      </c>
      <c r="V141" s="20"/>
    </row>
    <row r="142" spans="1:22" s="1" customFormat="1" ht="17.25" customHeight="1">
      <c r="A142" s="12" t="s">
        <v>169</v>
      </c>
      <c r="B142" s="20" t="s">
        <v>25</v>
      </c>
      <c r="C142" s="99">
        <v>77</v>
      </c>
      <c r="D142" s="13"/>
      <c r="E142" s="13">
        <v>0</v>
      </c>
      <c r="F142" s="13">
        <v>0</v>
      </c>
      <c r="G142" s="15">
        <v>10</v>
      </c>
      <c r="H142" s="15">
        <v>10</v>
      </c>
      <c r="I142" s="9"/>
      <c r="J142" s="101"/>
      <c r="K142" s="79"/>
      <c r="L142" s="9"/>
      <c r="M142" s="9"/>
      <c r="N142" s="9"/>
      <c r="O142" s="9"/>
      <c r="P142" s="9"/>
      <c r="Q142" s="15">
        <v>10</v>
      </c>
      <c r="R142" s="9"/>
      <c r="S142" s="9"/>
      <c r="T142" s="9"/>
      <c r="U142" s="15">
        <v>10</v>
      </c>
      <c r="V142" s="20"/>
    </row>
    <row r="143" spans="1:22" ht="17.25" customHeight="1">
      <c r="A143" s="12" t="s">
        <v>170</v>
      </c>
      <c r="B143" s="20" t="s">
        <v>25</v>
      </c>
      <c r="C143" s="99">
        <v>950</v>
      </c>
      <c r="D143" s="13"/>
      <c r="E143" s="13">
        <v>1</v>
      </c>
      <c r="F143" s="13">
        <v>3</v>
      </c>
      <c r="G143" s="15">
        <v>39</v>
      </c>
      <c r="H143" s="15">
        <v>39</v>
      </c>
      <c r="I143" s="9"/>
      <c r="J143" s="9"/>
      <c r="K143" s="79"/>
      <c r="L143" s="9"/>
      <c r="M143" s="9"/>
      <c r="N143" s="9"/>
      <c r="O143" s="9"/>
      <c r="P143" s="9"/>
      <c r="Q143" s="15">
        <v>39</v>
      </c>
      <c r="R143" s="9"/>
      <c r="S143" s="9"/>
      <c r="T143" s="9"/>
      <c r="U143" s="15">
        <v>39</v>
      </c>
      <c r="V143" s="20"/>
    </row>
    <row r="144" spans="1:22" ht="22.5" customHeight="1">
      <c r="A144" s="12" t="s">
        <v>171</v>
      </c>
      <c r="B144" s="20" t="s">
        <v>25</v>
      </c>
      <c r="C144" s="99">
        <v>150</v>
      </c>
      <c r="D144" s="13"/>
      <c r="E144" s="13">
        <v>1</v>
      </c>
      <c r="F144" s="13">
        <v>1</v>
      </c>
      <c r="G144" s="15">
        <v>23</v>
      </c>
      <c r="H144" s="15">
        <v>23</v>
      </c>
      <c r="I144" s="9"/>
      <c r="J144" s="9"/>
      <c r="K144" s="79"/>
      <c r="L144" s="9"/>
      <c r="M144" s="9"/>
      <c r="N144" s="9"/>
      <c r="O144" s="9"/>
      <c r="P144" s="9"/>
      <c r="Q144" s="15">
        <v>23</v>
      </c>
      <c r="R144" s="9"/>
      <c r="S144" s="9"/>
      <c r="T144" s="9"/>
      <c r="U144" s="15">
        <v>23</v>
      </c>
      <c r="V144" s="20"/>
    </row>
    <row r="145" spans="1:22" ht="22.5" customHeight="1">
      <c r="A145" s="12" t="s">
        <v>172</v>
      </c>
      <c r="B145" s="20" t="s">
        <v>25</v>
      </c>
      <c r="C145" s="99">
        <v>620</v>
      </c>
      <c r="D145" s="13"/>
      <c r="E145" s="13">
        <v>5</v>
      </c>
      <c r="F145" s="13">
        <v>12</v>
      </c>
      <c r="G145" s="15">
        <v>18</v>
      </c>
      <c r="H145" s="15">
        <v>18</v>
      </c>
      <c r="I145" s="9"/>
      <c r="J145" s="9"/>
      <c r="K145" s="79"/>
      <c r="L145" s="9"/>
      <c r="M145" s="9"/>
      <c r="N145" s="9"/>
      <c r="O145" s="9"/>
      <c r="P145" s="9"/>
      <c r="Q145" s="15">
        <v>18</v>
      </c>
      <c r="R145" s="9"/>
      <c r="S145" s="9"/>
      <c r="T145" s="9"/>
      <c r="U145" s="15">
        <v>18</v>
      </c>
      <c r="V145" s="20"/>
    </row>
    <row r="146" spans="1:22" ht="22.5" customHeight="1">
      <c r="A146" s="12" t="s">
        <v>173</v>
      </c>
      <c r="B146" s="20" t="s">
        <v>25</v>
      </c>
      <c r="C146" s="99">
        <v>543</v>
      </c>
      <c r="D146" s="13"/>
      <c r="E146" s="13"/>
      <c r="F146" s="13">
        <v>0</v>
      </c>
      <c r="G146" s="15">
        <v>40</v>
      </c>
      <c r="H146" s="15">
        <v>40</v>
      </c>
      <c r="I146" s="9"/>
      <c r="J146" s="9"/>
      <c r="K146" s="79"/>
      <c r="L146" s="9"/>
      <c r="M146" s="9"/>
      <c r="N146" s="9"/>
      <c r="O146" s="9"/>
      <c r="P146" s="9"/>
      <c r="Q146" s="15">
        <v>40</v>
      </c>
      <c r="R146" s="9"/>
      <c r="S146" s="9"/>
      <c r="T146" s="9"/>
      <c r="U146" s="15">
        <v>40</v>
      </c>
      <c r="V146" s="20"/>
    </row>
    <row r="147" spans="1:22" ht="22.5" customHeight="1">
      <c r="A147" s="12" t="s">
        <v>174</v>
      </c>
      <c r="B147" s="20" t="s">
        <v>25</v>
      </c>
      <c r="C147" s="99">
        <v>400</v>
      </c>
      <c r="D147" s="21">
        <v>1</v>
      </c>
      <c r="E147" s="21">
        <v>21</v>
      </c>
      <c r="F147" s="21">
        <v>75</v>
      </c>
      <c r="G147" s="21">
        <v>30</v>
      </c>
      <c r="H147" s="15">
        <v>30</v>
      </c>
      <c r="I147" s="9"/>
      <c r="J147" s="9"/>
      <c r="K147" s="9"/>
      <c r="L147" s="9"/>
      <c r="M147" s="9"/>
      <c r="N147" s="9"/>
      <c r="O147" s="9"/>
      <c r="P147" s="9"/>
      <c r="Q147" s="21">
        <v>30</v>
      </c>
      <c r="R147" s="9"/>
      <c r="S147" s="9"/>
      <c r="T147" s="9"/>
      <c r="U147" s="21">
        <v>30</v>
      </c>
      <c r="V147" s="20"/>
    </row>
    <row r="148" spans="1:22" ht="22.5" customHeight="1">
      <c r="A148" s="12" t="s">
        <v>175</v>
      </c>
      <c r="B148" s="20" t="s">
        <v>25</v>
      </c>
      <c r="C148" s="99">
        <v>412</v>
      </c>
      <c r="D148" s="99"/>
      <c r="E148" s="99">
        <v>21</v>
      </c>
      <c r="F148" s="99">
        <v>52</v>
      </c>
      <c r="G148" s="99">
        <v>25</v>
      </c>
      <c r="H148" s="15">
        <v>25</v>
      </c>
      <c r="I148" s="9"/>
      <c r="J148" s="9"/>
      <c r="K148" s="9"/>
      <c r="L148" s="9"/>
      <c r="M148" s="9"/>
      <c r="N148" s="9"/>
      <c r="O148" s="9"/>
      <c r="P148" s="9"/>
      <c r="Q148" s="99">
        <v>25</v>
      </c>
      <c r="R148" s="9"/>
      <c r="S148" s="9"/>
      <c r="T148" s="9"/>
      <c r="U148" s="99">
        <v>25</v>
      </c>
      <c r="V148" s="20"/>
    </row>
    <row r="149" spans="1:22" ht="22.5" customHeight="1">
      <c r="A149" s="12" t="s">
        <v>176</v>
      </c>
      <c r="B149" s="20" t="s">
        <v>25</v>
      </c>
      <c r="C149" s="99">
        <v>65</v>
      </c>
      <c r="D149" s="99"/>
      <c r="E149" s="99">
        <v>15</v>
      </c>
      <c r="F149" s="99">
        <v>32</v>
      </c>
      <c r="G149" s="99">
        <v>19</v>
      </c>
      <c r="H149" s="15">
        <v>19</v>
      </c>
      <c r="I149" s="9"/>
      <c r="J149" s="9"/>
      <c r="K149" s="9"/>
      <c r="L149" s="9"/>
      <c r="M149" s="9"/>
      <c r="N149" s="9"/>
      <c r="O149" s="9"/>
      <c r="P149" s="9"/>
      <c r="Q149" s="99">
        <v>19</v>
      </c>
      <c r="R149" s="9"/>
      <c r="S149" s="9"/>
      <c r="T149" s="9"/>
      <c r="U149" s="99">
        <v>19</v>
      </c>
      <c r="V149" s="20"/>
    </row>
    <row r="150" spans="1:22" ht="22.5" customHeight="1">
      <c r="A150" s="12" t="s">
        <v>177</v>
      </c>
      <c r="B150" s="20" t="s">
        <v>25</v>
      </c>
      <c r="C150" s="21">
        <v>504</v>
      </c>
      <c r="D150" s="13"/>
      <c r="E150" s="13">
        <v>17</v>
      </c>
      <c r="F150" s="13">
        <v>47</v>
      </c>
      <c r="G150" s="15">
        <v>16</v>
      </c>
      <c r="H150" s="15"/>
      <c r="I150" s="9"/>
      <c r="J150" s="9"/>
      <c r="K150" s="15">
        <v>16</v>
      </c>
      <c r="L150" s="9"/>
      <c r="M150" s="9"/>
      <c r="N150" s="9"/>
      <c r="O150" s="9"/>
      <c r="P150" s="9"/>
      <c r="Q150" s="15">
        <v>16</v>
      </c>
      <c r="R150" s="9"/>
      <c r="S150" s="9"/>
      <c r="T150" s="9"/>
      <c r="U150" s="15">
        <v>16</v>
      </c>
      <c r="V150" s="20"/>
    </row>
    <row r="151" spans="1:22" ht="22.5" customHeight="1">
      <c r="A151" s="12" t="s">
        <v>178</v>
      </c>
      <c r="B151" s="20" t="s">
        <v>25</v>
      </c>
      <c r="C151" s="21">
        <v>118</v>
      </c>
      <c r="D151" s="13"/>
      <c r="E151" s="13">
        <v>9</v>
      </c>
      <c r="F151" s="13">
        <v>36</v>
      </c>
      <c r="G151" s="15">
        <v>18</v>
      </c>
      <c r="H151" s="15"/>
      <c r="I151" s="9"/>
      <c r="J151" s="9"/>
      <c r="K151" s="15">
        <v>18</v>
      </c>
      <c r="L151" s="9"/>
      <c r="M151" s="9"/>
      <c r="N151" s="9"/>
      <c r="O151" s="9"/>
      <c r="P151" s="9"/>
      <c r="Q151" s="15">
        <v>18</v>
      </c>
      <c r="R151" s="9"/>
      <c r="S151" s="9"/>
      <c r="T151" s="9"/>
      <c r="U151" s="15">
        <v>18</v>
      </c>
      <c r="V151" s="20"/>
    </row>
    <row r="152" spans="1:22" ht="22.5" customHeight="1">
      <c r="A152" s="12" t="s">
        <v>179</v>
      </c>
      <c r="B152" s="20" t="s">
        <v>25</v>
      </c>
      <c r="C152" s="21">
        <v>500</v>
      </c>
      <c r="D152" s="13"/>
      <c r="E152" s="13">
        <v>19</v>
      </c>
      <c r="F152" s="13">
        <v>57</v>
      </c>
      <c r="G152" s="15">
        <v>40</v>
      </c>
      <c r="H152" s="15"/>
      <c r="I152" s="90"/>
      <c r="J152" s="90"/>
      <c r="K152" s="15">
        <v>40</v>
      </c>
      <c r="L152" s="90"/>
      <c r="M152" s="90"/>
      <c r="N152" s="90"/>
      <c r="O152" s="90"/>
      <c r="P152" s="90"/>
      <c r="Q152" s="15">
        <v>40</v>
      </c>
      <c r="R152" s="90"/>
      <c r="S152" s="90"/>
      <c r="T152" s="90"/>
      <c r="U152" s="15">
        <v>40</v>
      </c>
      <c r="V152" s="90"/>
    </row>
    <row r="153" spans="1:22" ht="22.5" customHeight="1">
      <c r="A153" s="12" t="s">
        <v>180</v>
      </c>
      <c r="B153" s="20" t="s">
        <v>25</v>
      </c>
      <c r="C153" s="21">
        <v>455</v>
      </c>
      <c r="D153" s="13"/>
      <c r="E153" s="13">
        <v>3</v>
      </c>
      <c r="F153" s="13">
        <v>8</v>
      </c>
      <c r="G153" s="15">
        <v>45</v>
      </c>
      <c r="H153" s="15"/>
      <c r="I153" s="90"/>
      <c r="J153" s="90"/>
      <c r="K153" s="15">
        <v>45</v>
      </c>
      <c r="L153" s="90"/>
      <c r="M153" s="90"/>
      <c r="N153" s="90"/>
      <c r="O153" s="90"/>
      <c r="P153" s="90"/>
      <c r="Q153" s="15">
        <v>45</v>
      </c>
      <c r="R153" s="90"/>
      <c r="S153" s="90"/>
      <c r="T153" s="90"/>
      <c r="U153" s="15">
        <v>45</v>
      </c>
      <c r="V153" s="90"/>
    </row>
    <row r="154" spans="1:22" ht="22.5" customHeight="1">
      <c r="A154" s="12" t="s">
        <v>181</v>
      </c>
      <c r="B154" s="20" t="s">
        <v>25</v>
      </c>
      <c r="C154" s="21">
        <v>298</v>
      </c>
      <c r="D154" s="13"/>
      <c r="E154" s="13">
        <v>19</v>
      </c>
      <c r="F154" s="13">
        <v>71</v>
      </c>
      <c r="G154" s="15">
        <v>27</v>
      </c>
      <c r="H154" s="15">
        <v>2</v>
      </c>
      <c r="I154" s="90"/>
      <c r="J154" s="90"/>
      <c r="K154" s="15">
        <v>25</v>
      </c>
      <c r="L154" s="90"/>
      <c r="M154" s="90"/>
      <c r="N154" s="90"/>
      <c r="O154" s="90"/>
      <c r="P154" s="90"/>
      <c r="Q154" s="15">
        <v>27</v>
      </c>
      <c r="R154" s="90"/>
      <c r="S154" s="90"/>
      <c r="T154" s="90"/>
      <c r="U154" s="15">
        <v>27</v>
      </c>
      <c r="V154" s="90"/>
    </row>
    <row r="155" spans="1:22" s="1" customFormat="1" ht="22.5" customHeight="1">
      <c r="A155" s="50" t="s">
        <v>182</v>
      </c>
      <c r="B155" s="20" t="s">
        <v>25</v>
      </c>
      <c r="C155" s="20">
        <f>SUM(C156:C178)</f>
        <v>8768</v>
      </c>
      <c r="D155" s="20">
        <f>SUM(D156:D178)</f>
        <v>18</v>
      </c>
      <c r="E155" s="20">
        <f>SUM(E156:E178)</f>
        <v>459</v>
      </c>
      <c r="F155" s="20">
        <f>SUM(F156:F178)</f>
        <v>1634</v>
      </c>
      <c r="G155" s="9">
        <f>SUM(H155,K155,P155)</f>
        <v>464</v>
      </c>
      <c r="H155" s="9">
        <f>SUM(I155:J155)</f>
        <v>320</v>
      </c>
      <c r="I155" s="9"/>
      <c r="J155" s="9">
        <v>320</v>
      </c>
      <c r="K155" s="79">
        <f>SUM(L155:O155)</f>
        <v>144</v>
      </c>
      <c r="L155" s="9"/>
      <c r="M155" s="9">
        <v>144</v>
      </c>
      <c r="N155" s="9"/>
      <c r="O155" s="9"/>
      <c r="P155" s="9"/>
      <c r="Q155" s="9">
        <f>SUM(R155:U155)</f>
        <v>464</v>
      </c>
      <c r="R155" s="9"/>
      <c r="S155" s="9"/>
      <c r="T155" s="9"/>
      <c r="U155" s="9">
        <f>SUM(G155)</f>
        <v>464</v>
      </c>
      <c r="V155" s="20"/>
    </row>
    <row r="156" spans="1:22" s="1" customFormat="1" ht="17.25" customHeight="1">
      <c r="A156" s="8" t="s">
        <v>183</v>
      </c>
      <c r="B156" s="20" t="s">
        <v>25</v>
      </c>
      <c r="C156" s="20">
        <v>288</v>
      </c>
      <c r="D156" s="10">
        <v>1</v>
      </c>
      <c r="E156" s="10">
        <v>9</v>
      </c>
      <c r="F156" s="10">
        <v>29</v>
      </c>
      <c r="G156" s="9"/>
      <c r="H156" s="9"/>
      <c r="I156" s="9"/>
      <c r="J156" s="9"/>
      <c r="K156" s="7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20"/>
    </row>
    <row r="157" spans="1:22" s="1" customFormat="1" ht="17.25" customHeight="1">
      <c r="A157" s="8" t="s">
        <v>184</v>
      </c>
      <c r="B157" s="20" t="s">
        <v>25</v>
      </c>
      <c r="C157" s="20">
        <v>169</v>
      </c>
      <c r="D157" s="10">
        <v>1</v>
      </c>
      <c r="E157" s="10">
        <v>6</v>
      </c>
      <c r="F157" s="10">
        <v>22</v>
      </c>
      <c r="G157" s="9"/>
      <c r="H157" s="9"/>
      <c r="I157" s="9"/>
      <c r="J157" s="9"/>
      <c r="K157" s="7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20"/>
    </row>
    <row r="158" spans="1:22" s="1" customFormat="1" ht="17.25" customHeight="1">
      <c r="A158" s="8" t="s">
        <v>185</v>
      </c>
      <c r="B158" s="20" t="s">
        <v>25</v>
      </c>
      <c r="C158" s="20">
        <v>575</v>
      </c>
      <c r="D158" s="10">
        <v>1</v>
      </c>
      <c r="E158" s="10">
        <v>26</v>
      </c>
      <c r="F158" s="10">
        <v>73</v>
      </c>
      <c r="G158" s="9"/>
      <c r="H158" s="9"/>
      <c r="I158" s="9"/>
      <c r="J158" s="9"/>
      <c r="K158" s="7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20"/>
    </row>
    <row r="159" spans="1:22" s="1" customFormat="1" ht="17.25" customHeight="1">
      <c r="A159" s="8" t="s">
        <v>186</v>
      </c>
      <c r="B159" s="20" t="s">
        <v>25</v>
      </c>
      <c r="C159" s="20">
        <v>196</v>
      </c>
      <c r="D159" s="10">
        <v>1</v>
      </c>
      <c r="E159" s="10">
        <v>37</v>
      </c>
      <c r="F159" s="10">
        <v>152</v>
      </c>
      <c r="G159" s="9"/>
      <c r="H159" s="9"/>
      <c r="I159" s="9"/>
      <c r="J159" s="9"/>
      <c r="K159" s="7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20"/>
    </row>
    <row r="160" spans="1:22" s="1" customFormat="1" ht="17.25" customHeight="1">
      <c r="A160" s="8" t="s">
        <v>187</v>
      </c>
      <c r="B160" s="20" t="s">
        <v>25</v>
      </c>
      <c r="C160" s="20">
        <v>661</v>
      </c>
      <c r="D160" s="10">
        <v>1</v>
      </c>
      <c r="E160" s="10">
        <v>49</v>
      </c>
      <c r="F160" s="10">
        <v>183</v>
      </c>
      <c r="G160" s="9"/>
      <c r="H160" s="9"/>
      <c r="I160" s="9"/>
      <c r="J160" s="9"/>
      <c r="K160" s="7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20"/>
    </row>
    <row r="161" spans="1:22" s="1" customFormat="1" ht="17.25" customHeight="1">
      <c r="A161" s="8" t="s">
        <v>188</v>
      </c>
      <c r="B161" s="20" t="s">
        <v>25</v>
      </c>
      <c r="C161" s="20">
        <v>497</v>
      </c>
      <c r="D161" s="10">
        <v>1</v>
      </c>
      <c r="E161" s="10">
        <v>28</v>
      </c>
      <c r="F161" s="10">
        <v>97</v>
      </c>
      <c r="G161" s="9"/>
      <c r="H161" s="9"/>
      <c r="I161" s="9"/>
      <c r="J161" s="9"/>
      <c r="K161" s="7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20"/>
    </row>
    <row r="162" spans="1:22" s="1" customFormat="1" ht="17.25" customHeight="1">
      <c r="A162" s="8" t="s">
        <v>189</v>
      </c>
      <c r="B162" s="20" t="s">
        <v>25</v>
      </c>
      <c r="C162" s="20">
        <v>580</v>
      </c>
      <c r="D162" s="10">
        <v>1</v>
      </c>
      <c r="E162" s="10">
        <v>27</v>
      </c>
      <c r="F162" s="10">
        <v>121</v>
      </c>
      <c r="G162" s="9"/>
      <c r="H162" s="9"/>
      <c r="I162" s="9"/>
      <c r="J162" s="9"/>
      <c r="K162" s="7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20"/>
    </row>
    <row r="163" spans="1:22" s="1" customFormat="1" ht="17.25" customHeight="1">
      <c r="A163" s="8" t="s">
        <v>190</v>
      </c>
      <c r="B163" s="20" t="s">
        <v>25</v>
      </c>
      <c r="C163" s="20">
        <v>209</v>
      </c>
      <c r="D163" s="10">
        <v>1</v>
      </c>
      <c r="E163" s="10">
        <v>15</v>
      </c>
      <c r="F163" s="10">
        <v>65</v>
      </c>
      <c r="G163" s="9"/>
      <c r="H163" s="9"/>
      <c r="I163" s="9"/>
      <c r="J163" s="9"/>
      <c r="K163" s="7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20"/>
    </row>
    <row r="164" spans="1:22" s="1" customFormat="1" ht="17.25" customHeight="1">
      <c r="A164" s="8" t="s">
        <v>191</v>
      </c>
      <c r="B164" s="20" t="s">
        <v>25</v>
      </c>
      <c r="C164" s="20">
        <v>271</v>
      </c>
      <c r="D164" s="10">
        <v>1</v>
      </c>
      <c r="E164" s="10">
        <v>33</v>
      </c>
      <c r="F164" s="10">
        <v>99</v>
      </c>
      <c r="G164" s="9"/>
      <c r="H164" s="9"/>
      <c r="I164" s="9"/>
      <c r="J164" s="9"/>
      <c r="K164" s="7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20"/>
    </row>
    <row r="165" spans="1:22" s="1" customFormat="1" ht="17.25" customHeight="1">
      <c r="A165" s="8" t="s">
        <v>192</v>
      </c>
      <c r="B165" s="20" t="s">
        <v>25</v>
      </c>
      <c r="C165" s="20">
        <v>664</v>
      </c>
      <c r="D165" s="10">
        <v>1</v>
      </c>
      <c r="E165" s="10">
        <v>17</v>
      </c>
      <c r="F165" s="10">
        <v>72</v>
      </c>
      <c r="G165" s="9"/>
      <c r="H165" s="9"/>
      <c r="I165" s="9"/>
      <c r="J165" s="9"/>
      <c r="K165" s="7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20"/>
    </row>
    <row r="166" spans="1:22" s="1" customFormat="1" ht="17.25" customHeight="1">
      <c r="A166" s="8" t="s">
        <v>193</v>
      </c>
      <c r="B166" s="20" t="s">
        <v>25</v>
      </c>
      <c r="C166" s="20">
        <v>179</v>
      </c>
      <c r="D166" s="10">
        <v>1</v>
      </c>
      <c r="E166" s="10">
        <v>10</v>
      </c>
      <c r="F166" s="10">
        <v>31</v>
      </c>
      <c r="G166" s="9"/>
      <c r="H166" s="9"/>
      <c r="I166" s="9"/>
      <c r="J166" s="9"/>
      <c r="K166" s="7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20"/>
    </row>
    <row r="167" spans="1:22" s="1" customFormat="1" ht="17.25" customHeight="1">
      <c r="A167" s="8" t="s">
        <v>194</v>
      </c>
      <c r="B167" s="20" t="s">
        <v>25</v>
      </c>
      <c r="C167" s="20">
        <v>312</v>
      </c>
      <c r="D167" s="10">
        <v>1</v>
      </c>
      <c r="E167" s="10">
        <v>17</v>
      </c>
      <c r="F167" s="10">
        <v>67</v>
      </c>
      <c r="G167" s="9"/>
      <c r="H167" s="9"/>
      <c r="I167" s="9"/>
      <c r="J167" s="9"/>
      <c r="K167" s="7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20"/>
    </row>
    <row r="168" spans="1:22" s="1" customFormat="1" ht="17.25" customHeight="1">
      <c r="A168" s="8" t="s">
        <v>195</v>
      </c>
      <c r="B168" s="20" t="s">
        <v>25</v>
      </c>
      <c r="C168" s="20">
        <v>246</v>
      </c>
      <c r="D168" s="10">
        <v>1</v>
      </c>
      <c r="E168" s="10">
        <v>10</v>
      </c>
      <c r="F168" s="10">
        <v>42</v>
      </c>
      <c r="G168" s="9"/>
      <c r="H168" s="9"/>
      <c r="I168" s="9"/>
      <c r="J168" s="9"/>
      <c r="K168" s="7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20"/>
    </row>
    <row r="169" spans="1:22" s="1" customFormat="1" ht="17.25" customHeight="1">
      <c r="A169" s="8" t="s">
        <v>196</v>
      </c>
      <c r="B169" s="20" t="s">
        <v>25</v>
      </c>
      <c r="C169" s="20">
        <v>338</v>
      </c>
      <c r="D169" s="10">
        <v>1</v>
      </c>
      <c r="E169" s="10">
        <v>12</v>
      </c>
      <c r="F169" s="10">
        <v>35</v>
      </c>
      <c r="G169" s="9"/>
      <c r="H169" s="9"/>
      <c r="I169" s="9"/>
      <c r="J169" s="9"/>
      <c r="K169" s="7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20"/>
    </row>
    <row r="170" spans="1:22" s="1" customFormat="1" ht="17.25" customHeight="1">
      <c r="A170" s="8" t="s">
        <v>197</v>
      </c>
      <c r="B170" s="20" t="s">
        <v>25</v>
      </c>
      <c r="C170" s="20">
        <v>579</v>
      </c>
      <c r="D170" s="10">
        <v>1</v>
      </c>
      <c r="E170" s="10">
        <v>31</v>
      </c>
      <c r="F170" s="10">
        <v>101</v>
      </c>
      <c r="G170" s="9"/>
      <c r="H170" s="9"/>
      <c r="I170" s="9"/>
      <c r="J170" s="9"/>
      <c r="K170" s="7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20"/>
    </row>
    <row r="171" spans="1:22" s="1" customFormat="1" ht="17.25" customHeight="1">
      <c r="A171" s="8" t="s">
        <v>198</v>
      </c>
      <c r="B171" s="20" t="s">
        <v>25</v>
      </c>
      <c r="C171" s="20">
        <v>120</v>
      </c>
      <c r="D171" s="10">
        <v>1</v>
      </c>
      <c r="E171" s="10">
        <v>5</v>
      </c>
      <c r="F171" s="10">
        <v>18</v>
      </c>
      <c r="G171" s="9"/>
      <c r="H171" s="9"/>
      <c r="I171" s="9"/>
      <c r="J171" s="9"/>
      <c r="K171" s="7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20"/>
    </row>
    <row r="172" spans="1:22" s="1" customFormat="1" ht="17.25" customHeight="1">
      <c r="A172" s="8" t="s">
        <v>199</v>
      </c>
      <c r="B172" s="20" t="s">
        <v>25</v>
      </c>
      <c r="C172" s="20">
        <v>548</v>
      </c>
      <c r="D172" s="10">
        <v>1</v>
      </c>
      <c r="E172" s="10">
        <v>25</v>
      </c>
      <c r="F172" s="10">
        <v>93</v>
      </c>
      <c r="G172" s="9"/>
      <c r="H172" s="9"/>
      <c r="I172" s="9"/>
      <c r="J172" s="9"/>
      <c r="K172" s="7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20"/>
    </row>
    <row r="173" spans="1:22" s="1" customFormat="1" ht="17.25" customHeight="1">
      <c r="A173" s="8" t="s">
        <v>200</v>
      </c>
      <c r="B173" s="20" t="s">
        <v>25</v>
      </c>
      <c r="C173" s="20">
        <v>472</v>
      </c>
      <c r="D173" s="10">
        <v>1</v>
      </c>
      <c r="E173" s="10">
        <v>25</v>
      </c>
      <c r="F173" s="10">
        <v>86</v>
      </c>
      <c r="G173" s="9"/>
      <c r="H173" s="9"/>
      <c r="I173" s="9"/>
      <c r="J173" s="9"/>
      <c r="K173" s="7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20"/>
    </row>
    <row r="174" spans="1:22" s="1" customFormat="1" ht="17.25" customHeight="1">
      <c r="A174" s="8" t="s">
        <v>201</v>
      </c>
      <c r="B174" s="20" t="s">
        <v>25</v>
      </c>
      <c r="C174" s="20">
        <v>1100</v>
      </c>
      <c r="D174" s="10"/>
      <c r="E174" s="10">
        <v>29</v>
      </c>
      <c r="F174" s="10">
        <v>69</v>
      </c>
      <c r="G174" s="9"/>
      <c r="H174" s="9"/>
      <c r="I174" s="9"/>
      <c r="J174" s="9"/>
      <c r="K174" s="7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20"/>
    </row>
    <row r="175" spans="1:22" s="1" customFormat="1" ht="17.25" customHeight="1">
      <c r="A175" s="8" t="s">
        <v>202</v>
      </c>
      <c r="B175" s="20" t="s">
        <v>25</v>
      </c>
      <c r="C175" s="20">
        <v>156</v>
      </c>
      <c r="D175" s="10"/>
      <c r="E175" s="10">
        <v>1</v>
      </c>
      <c r="F175" s="10">
        <v>3</v>
      </c>
      <c r="G175" s="9"/>
      <c r="H175" s="9"/>
      <c r="I175" s="9"/>
      <c r="J175" s="9"/>
      <c r="K175" s="7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20"/>
    </row>
    <row r="176" spans="1:22" s="1" customFormat="1" ht="17.25" customHeight="1">
      <c r="A176" s="8" t="s">
        <v>203</v>
      </c>
      <c r="B176" s="20" t="s">
        <v>25</v>
      </c>
      <c r="C176" s="20">
        <v>10</v>
      </c>
      <c r="D176" s="10"/>
      <c r="E176" s="10">
        <v>0</v>
      </c>
      <c r="F176" s="10">
        <v>0</v>
      </c>
      <c r="G176" s="9"/>
      <c r="H176" s="9"/>
      <c r="I176" s="9"/>
      <c r="J176" s="9"/>
      <c r="K176" s="7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20"/>
    </row>
    <row r="177" spans="1:22" s="1" customFormat="1" ht="17.25" customHeight="1">
      <c r="A177" s="8" t="s">
        <v>204</v>
      </c>
      <c r="B177" s="20" t="s">
        <v>25</v>
      </c>
      <c r="C177" s="20">
        <v>278</v>
      </c>
      <c r="D177" s="10"/>
      <c r="E177" s="10">
        <v>19</v>
      </c>
      <c r="F177" s="10">
        <v>72</v>
      </c>
      <c r="G177" s="9"/>
      <c r="H177" s="9"/>
      <c r="I177" s="9"/>
      <c r="J177" s="9"/>
      <c r="K177" s="7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20"/>
    </row>
    <row r="178" spans="1:22" s="1" customFormat="1" ht="17.25" customHeight="1">
      <c r="A178" s="8" t="s">
        <v>205</v>
      </c>
      <c r="B178" s="20" t="s">
        <v>25</v>
      </c>
      <c r="C178" s="20">
        <v>320</v>
      </c>
      <c r="D178" s="10"/>
      <c r="E178" s="10">
        <v>28</v>
      </c>
      <c r="F178" s="10">
        <v>104</v>
      </c>
      <c r="G178" s="9"/>
      <c r="H178" s="9"/>
      <c r="I178" s="9"/>
      <c r="J178" s="9"/>
      <c r="K178" s="7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20"/>
    </row>
    <row r="179" spans="1:22" s="1" customFormat="1" ht="22.5" customHeight="1">
      <c r="A179" s="50" t="s">
        <v>206</v>
      </c>
      <c r="B179" s="20" t="s">
        <v>25</v>
      </c>
      <c r="C179" s="20">
        <f>SUM(C180:C187)</f>
        <v>5492</v>
      </c>
      <c r="D179" s="20">
        <f>SUM(D180:D187)</f>
        <v>3</v>
      </c>
      <c r="E179" s="20">
        <f>SUM(E180:E187)</f>
        <v>141</v>
      </c>
      <c r="F179" s="20">
        <f>SUM(F180:F187)</f>
        <v>549</v>
      </c>
      <c r="G179" s="9">
        <f>SUM(H179,K179,P179)</f>
        <v>456</v>
      </c>
      <c r="H179" s="9">
        <f>SUM(I179:J179)</f>
        <v>312</v>
      </c>
      <c r="I179" s="9"/>
      <c r="J179" s="9">
        <v>312</v>
      </c>
      <c r="K179" s="79">
        <f>SUM(L179:O179)</f>
        <v>144</v>
      </c>
      <c r="L179" s="9"/>
      <c r="M179" s="9">
        <v>144</v>
      </c>
      <c r="N179" s="9"/>
      <c r="O179" s="9"/>
      <c r="P179" s="9"/>
      <c r="Q179" s="9">
        <f>SUM(R179:U179)</f>
        <v>456</v>
      </c>
      <c r="R179" s="9"/>
      <c r="S179" s="9"/>
      <c r="T179" s="9"/>
      <c r="U179" s="9">
        <f>SUM(G179)</f>
        <v>456</v>
      </c>
      <c r="V179" s="20"/>
    </row>
    <row r="180" spans="1:22" s="1" customFormat="1" ht="18" customHeight="1">
      <c r="A180" s="8" t="s">
        <v>207</v>
      </c>
      <c r="B180" s="20" t="s">
        <v>25</v>
      </c>
      <c r="C180" s="20">
        <v>1102</v>
      </c>
      <c r="D180" s="10"/>
      <c r="E180" s="10">
        <v>7</v>
      </c>
      <c r="F180" s="10">
        <v>23</v>
      </c>
      <c r="G180" s="9"/>
      <c r="H180" s="9"/>
      <c r="I180" s="9"/>
      <c r="J180" s="9"/>
      <c r="K180" s="7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20"/>
    </row>
    <row r="181" spans="1:22" s="1" customFormat="1" ht="18" customHeight="1">
      <c r="A181" s="8" t="s">
        <v>208</v>
      </c>
      <c r="B181" s="20" t="s">
        <v>25</v>
      </c>
      <c r="C181" s="20">
        <v>320</v>
      </c>
      <c r="D181" s="10">
        <v>1</v>
      </c>
      <c r="E181" s="10">
        <v>14</v>
      </c>
      <c r="F181" s="10">
        <v>57</v>
      </c>
      <c r="G181" s="9"/>
      <c r="H181" s="9"/>
      <c r="I181" s="9"/>
      <c r="J181" s="9"/>
      <c r="K181" s="7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20"/>
    </row>
    <row r="182" spans="1:22" s="1" customFormat="1" ht="18" customHeight="1">
      <c r="A182" s="8" t="s">
        <v>209</v>
      </c>
      <c r="B182" s="20" t="s">
        <v>25</v>
      </c>
      <c r="C182" s="20">
        <v>327</v>
      </c>
      <c r="D182" s="10"/>
      <c r="E182" s="10">
        <v>5</v>
      </c>
      <c r="F182" s="10">
        <v>20</v>
      </c>
      <c r="G182" s="9"/>
      <c r="H182" s="9"/>
      <c r="I182" s="9"/>
      <c r="J182" s="9"/>
      <c r="K182" s="7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20"/>
    </row>
    <row r="183" spans="1:22" s="1" customFormat="1" ht="18" customHeight="1">
      <c r="A183" s="8" t="s">
        <v>210</v>
      </c>
      <c r="B183" s="20" t="s">
        <v>25</v>
      </c>
      <c r="C183" s="20">
        <v>427</v>
      </c>
      <c r="D183" s="10">
        <v>1</v>
      </c>
      <c r="E183" s="10">
        <v>16</v>
      </c>
      <c r="F183" s="10">
        <v>66</v>
      </c>
      <c r="G183" s="9"/>
      <c r="H183" s="9"/>
      <c r="I183" s="9"/>
      <c r="J183" s="9"/>
      <c r="K183" s="7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20"/>
    </row>
    <row r="184" spans="1:22" s="1" customFormat="1" ht="18" customHeight="1">
      <c r="A184" s="8" t="s">
        <v>211</v>
      </c>
      <c r="B184" s="20" t="s">
        <v>25</v>
      </c>
      <c r="C184" s="20">
        <v>587</v>
      </c>
      <c r="D184" s="10"/>
      <c r="E184" s="10">
        <v>17</v>
      </c>
      <c r="F184" s="10">
        <v>66</v>
      </c>
      <c r="G184" s="9"/>
      <c r="H184" s="9"/>
      <c r="I184" s="9"/>
      <c r="J184" s="9"/>
      <c r="K184" s="7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20"/>
    </row>
    <row r="185" spans="1:22" s="1" customFormat="1" ht="18" customHeight="1">
      <c r="A185" s="8" t="s">
        <v>212</v>
      </c>
      <c r="B185" s="20" t="s">
        <v>25</v>
      </c>
      <c r="C185" s="20">
        <v>1309</v>
      </c>
      <c r="D185" s="10">
        <v>1</v>
      </c>
      <c r="E185" s="10">
        <v>62</v>
      </c>
      <c r="F185" s="10">
        <v>242</v>
      </c>
      <c r="G185" s="9"/>
      <c r="H185" s="9"/>
      <c r="I185" s="9"/>
      <c r="J185" s="9"/>
      <c r="K185" s="7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20"/>
    </row>
    <row r="186" spans="1:22" s="1" customFormat="1" ht="18" customHeight="1">
      <c r="A186" s="8" t="s">
        <v>213</v>
      </c>
      <c r="B186" s="20" t="s">
        <v>25</v>
      </c>
      <c r="C186" s="20">
        <v>614</v>
      </c>
      <c r="D186" s="10"/>
      <c r="E186" s="10">
        <v>18</v>
      </c>
      <c r="F186" s="10">
        <v>67</v>
      </c>
      <c r="G186" s="9"/>
      <c r="H186" s="9"/>
      <c r="I186" s="9"/>
      <c r="J186" s="9"/>
      <c r="K186" s="7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20"/>
    </row>
    <row r="187" spans="1:22" s="1" customFormat="1" ht="18" customHeight="1">
      <c r="A187" s="8" t="s">
        <v>214</v>
      </c>
      <c r="B187" s="20" t="s">
        <v>25</v>
      </c>
      <c r="C187" s="20">
        <v>806</v>
      </c>
      <c r="D187" s="10"/>
      <c r="E187" s="10">
        <v>2</v>
      </c>
      <c r="F187" s="10">
        <v>8</v>
      </c>
      <c r="G187" s="9"/>
      <c r="H187" s="9"/>
      <c r="I187" s="9"/>
      <c r="J187" s="9"/>
      <c r="K187" s="7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20"/>
    </row>
    <row r="188" spans="1:22" s="1" customFormat="1" ht="22.5" customHeight="1">
      <c r="A188" s="50" t="s">
        <v>215</v>
      </c>
      <c r="B188" s="20" t="s">
        <v>25</v>
      </c>
      <c r="C188" s="20">
        <v>5408</v>
      </c>
      <c r="D188" s="10">
        <v>6</v>
      </c>
      <c r="E188" s="10">
        <v>35</v>
      </c>
      <c r="F188" s="10">
        <v>533</v>
      </c>
      <c r="G188" s="9">
        <f>SUM(H188,K188,P188)</f>
        <v>447</v>
      </c>
      <c r="H188" s="9">
        <f>SUM(I188:J188)</f>
        <v>312</v>
      </c>
      <c r="I188" s="9"/>
      <c r="J188" s="9">
        <v>312</v>
      </c>
      <c r="K188" s="79">
        <f>SUM(L188:O188)</f>
        <v>135</v>
      </c>
      <c r="L188" s="9"/>
      <c r="M188" s="9">
        <v>135</v>
      </c>
      <c r="N188" s="9"/>
      <c r="O188" s="9"/>
      <c r="P188" s="9"/>
      <c r="Q188" s="9">
        <f>SUM(R188:U188)</f>
        <v>447</v>
      </c>
      <c r="R188" s="9"/>
      <c r="S188" s="9"/>
      <c r="T188" s="9"/>
      <c r="U188" s="9">
        <f>SUM(G188)</f>
        <v>447</v>
      </c>
      <c r="V188" s="20"/>
    </row>
    <row r="189" spans="1:22" s="3" customFormat="1" ht="18.75" customHeight="1">
      <c r="A189" s="102" t="s">
        <v>216</v>
      </c>
      <c r="B189" s="20" t="s">
        <v>25</v>
      </c>
      <c r="C189" s="20">
        <v>45</v>
      </c>
      <c r="D189" s="10">
        <v>1</v>
      </c>
      <c r="E189" s="10"/>
      <c r="F189" s="10">
        <v>5</v>
      </c>
      <c r="G189" s="9"/>
      <c r="H189" s="9"/>
      <c r="I189" s="9"/>
      <c r="J189" s="9"/>
      <c r="K189" s="7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20"/>
    </row>
    <row r="190" spans="1:22" s="3" customFormat="1" ht="18.75" customHeight="1">
      <c r="A190" s="102" t="s">
        <v>217</v>
      </c>
      <c r="B190" s="20" t="s">
        <v>25</v>
      </c>
      <c r="C190" s="20">
        <v>143</v>
      </c>
      <c r="D190" s="10"/>
      <c r="E190" s="10"/>
      <c r="F190" s="10">
        <v>15</v>
      </c>
      <c r="G190" s="9"/>
      <c r="H190" s="9"/>
      <c r="I190" s="9"/>
      <c r="J190" s="9"/>
      <c r="K190" s="7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20"/>
    </row>
    <row r="191" spans="1:22" s="3" customFormat="1" ht="18.75" customHeight="1">
      <c r="A191" s="102" t="s">
        <v>218</v>
      </c>
      <c r="B191" s="20" t="s">
        <v>25</v>
      </c>
      <c r="C191" s="20">
        <v>110</v>
      </c>
      <c r="D191" s="10">
        <v>1</v>
      </c>
      <c r="E191" s="10"/>
      <c r="F191" s="10">
        <v>8</v>
      </c>
      <c r="G191" s="9"/>
      <c r="H191" s="9"/>
      <c r="I191" s="9"/>
      <c r="J191" s="9"/>
      <c r="K191" s="7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20"/>
    </row>
    <row r="192" spans="1:22" s="3" customFormat="1" ht="18.75" customHeight="1">
      <c r="A192" s="102" t="s">
        <v>219</v>
      </c>
      <c r="B192" s="20" t="s">
        <v>25</v>
      </c>
      <c r="C192" s="20">
        <v>5</v>
      </c>
      <c r="D192" s="10"/>
      <c r="E192" s="10"/>
      <c r="F192" s="10"/>
      <c r="G192" s="9"/>
      <c r="H192" s="9"/>
      <c r="I192" s="9"/>
      <c r="J192" s="9"/>
      <c r="K192" s="7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20"/>
    </row>
    <row r="193" spans="1:22" s="3" customFormat="1" ht="18.75" customHeight="1">
      <c r="A193" s="102" t="s">
        <v>220</v>
      </c>
      <c r="B193" s="20" t="s">
        <v>25</v>
      </c>
      <c r="C193" s="20">
        <v>369</v>
      </c>
      <c r="D193" s="10"/>
      <c r="E193" s="10"/>
      <c r="F193" s="10">
        <v>36</v>
      </c>
      <c r="G193" s="9"/>
      <c r="H193" s="9"/>
      <c r="I193" s="9"/>
      <c r="J193" s="9"/>
      <c r="K193" s="7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20"/>
    </row>
    <row r="194" spans="1:22" s="3" customFormat="1" ht="18.75" customHeight="1">
      <c r="A194" s="102" t="s">
        <v>221</v>
      </c>
      <c r="B194" s="20" t="s">
        <v>25</v>
      </c>
      <c r="C194" s="20">
        <v>390</v>
      </c>
      <c r="D194" s="10"/>
      <c r="E194" s="10"/>
      <c r="F194" s="10">
        <v>40</v>
      </c>
      <c r="G194" s="9"/>
      <c r="H194" s="9"/>
      <c r="I194" s="9"/>
      <c r="J194" s="9"/>
      <c r="K194" s="7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20"/>
    </row>
    <row r="195" spans="1:22" s="3" customFormat="1" ht="18.75" customHeight="1">
      <c r="A195" s="102" t="s">
        <v>222</v>
      </c>
      <c r="B195" s="20" t="s">
        <v>25</v>
      </c>
      <c r="C195" s="20">
        <v>231</v>
      </c>
      <c r="D195" s="10"/>
      <c r="E195" s="10"/>
      <c r="F195" s="10">
        <v>23</v>
      </c>
      <c r="G195" s="9"/>
      <c r="H195" s="9"/>
      <c r="I195" s="9"/>
      <c r="J195" s="9"/>
      <c r="K195" s="7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20"/>
    </row>
    <row r="196" spans="1:22" s="3" customFormat="1" ht="18.75" customHeight="1">
      <c r="A196" s="102" t="s">
        <v>223</v>
      </c>
      <c r="B196" s="20" t="s">
        <v>25</v>
      </c>
      <c r="C196" s="20">
        <v>156</v>
      </c>
      <c r="D196" s="10">
        <v>1</v>
      </c>
      <c r="E196" s="10"/>
      <c r="F196" s="10">
        <v>76</v>
      </c>
      <c r="G196" s="9"/>
      <c r="H196" s="9"/>
      <c r="I196" s="9"/>
      <c r="J196" s="9"/>
      <c r="K196" s="7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20"/>
    </row>
    <row r="197" spans="1:22" s="3" customFormat="1" ht="18.75" customHeight="1">
      <c r="A197" s="102" t="s">
        <v>224</v>
      </c>
      <c r="B197" s="20" t="s">
        <v>25</v>
      </c>
      <c r="C197" s="20">
        <v>319</v>
      </c>
      <c r="D197" s="10">
        <v>1</v>
      </c>
      <c r="E197" s="10"/>
      <c r="F197" s="10">
        <v>55</v>
      </c>
      <c r="G197" s="9"/>
      <c r="H197" s="9"/>
      <c r="I197" s="9"/>
      <c r="J197" s="9"/>
      <c r="K197" s="7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20"/>
    </row>
    <row r="198" spans="1:22" s="3" customFormat="1" ht="18.75" customHeight="1">
      <c r="A198" s="102" t="s">
        <v>225</v>
      </c>
      <c r="B198" s="20" t="s">
        <v>25</v>
      </c>
      <c r="C198" s="20">
        <v>200</v>
      </c>
      <c r="D198" s="10"/>
      <c r="E198" s="10"/>
      <c r="F198" s="10"/>
      <c r="G198" s="9"/>
      <c r="H198" s="9"/>
      <c r="I198" s="9"/>
      <c r="J198" s="9"/>
      <c r="K198" s="7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20"/>
    </row>
    <row r="199" spans="1:22" s="3" customFormat="1" ht="18.75" customHeight="1">
      <c r="A199" s="102" t="s">
        <v>226</v>
      </c>
      <c r="B199" s="20" t="s">
        <v>25</v>
      </c>
      <c r="C199" s="20">
        <v>200</v>
      </c>
      <c r="D199" s="10"/>
      <c r="E199" s="10"/>
      <c r="F199" s="10">
        <v>6</v>
      </c>
      <c r="G199" s="9"/>
      <c r="H199" s="9"/>
      <c r="I199" s="9"/>
      <c r="J199" s="9"/>
      <c r="K199" s="7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20"/>
    </row>
    <row r="200" spans="1:22" s="3" customFormat="1" ht="18.75" customHeight="1">
      <c r="A200" s="102" t="s">
        <v>227</v>
      </c>
      <c r="B200" s="20" t="s">
        <v>25</v>
      </c>
      <c r="C200" s="20">
        <v>18</v>
      </c>
      <c r="D200" s="10">
        <v>1</v>
      </c>
      <c r="E200" s="10"/>
      <c r="F200" s="10">
        <v>8</v>
      </c>
      <c r="G200" s="9"/>
      <c r="H200" s="9"/>
      <c r="I200" s="9"/>
      <c r="J200" s="9"/>
      <c r="K200" s="7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20"/>
    </row>
    <row r="201" spans="1:22" s="3" customFormat="1" ht="18.75" customHeight="1">
      <c r="A201" s="102" t="s">
        <v>228</v>
      </c>
      <c r="B201" s="20" t="s">
        <v>25</v>
      </c>
      <c r="C201" s="20">
        <v>58</v>
      </c>
      <c r="D201" s="10"/>
      <c r="E201" s="10"/>
      <c r="F201" s="10">
        <v>15</v>
      </c>
      <c r="G201" s="9"/>
      <c r="H201" s="9"/>
      <c r="I201" s="9"/>
      <c r="J201" s="9"/>
      <c r="K201" s="7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20"/>
    </row>
    <row r="202" spans="1:22" s="3" customFormat="1" ht="18.75" customHeight="1">
      <c r="A202" s="102" t="s">
        <v>229</v>
      </c>
      <c r="B202" s="20" t="s">
        <v>25</v>
      </c>
      <c r="C202" s="20">
        <v>528</v>
      </c>
      <c r="D202" s="10"/>
      <c r="E202" s="10"/>
      <c r="F202" s="10">
        <v>39</v>
      </c>
      <c r="G202" s="9"/>
      <c r="H202" s="9"/>
      <c r="I202" s="9"/>
      <c r="J202" s="9"/>
      <c r="K202" s="7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20"/>
    </row>
    <row r="203" spans="1:22" s="3" customFormat="1" ht="18.75" customHeight="1">
      <c r="A203" s="102" t="s">
        <v>230</v>
      </c>
      <c r="B203" s="20" t="s">
        <v>25</v>
      </c>
      <c r="C203" s="20">
        <v>288</v>
      </c>
      <c r="D203" s="10"/>
      <c r="E203" s="10"/>
      <c r="F203" s="10">
        <v>10</v>
      </c>
      <c r="G203" s="9"/>
      <c r="H203" s="9"/>
      <c r="I203" s="9"/>
      <c r="J203" s="9"/>
      <c r="K203" s="7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20"/>
    </row>
    <row r="204" spans="1:22" s="3" customFormat="1" ht="18.75" customHeight="1">
      <c r="A204" s="102" t="s">
        <v>231</v>
      </c>
      <c r="B204" s="20" t="s">
        <v>25</v>
      </c>
      <c r="C204" s="20">
        <v>305</v>
      </c>
      <c r="D204" s="10"/>
      <c r="E204" s="10"/>
      <c r="F204" s="10">
        <v>34</v>
      </c>
      <c r="G204" s="9"/>
      <c r="H204" s="9"/>
      <c r="I204" s="9"/>
      <c r="J204" s="9"/>
      <c r="K204" s="7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20"/>
    </row>
    <row r="205" spans="1:22" s="3" customFormat="1" ht="18.75" customHeight="1">
      <c r="A205" s="102" t="s">
        <v>232</v>
      </c>
      <c r="B205" s="20" t="s">
        <v>25</v>
      </c>
      <c r="C205" s="20">
        <v>240</v>
      </c>
      <c r="D205" s="10"/>
      <c r="E205" s="10"/>
      <c r="F205" s="10">
        <v>12</v>
      </c>
      <c r="G205" s="9"/>
      <c r="H205" s="9"/>
      <c r="I205" s="9"/>
      <c r="J205" s="9"/>
      <c r="K205" s="7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20"/>
    </row>
    <row r="206" spans="1:22" s="3" customFormat="1" ht="18.75" customHeight="1">
      <c r="A206" s="102" t="s">
        <v>233</v>
      </c>
      <c r="B206" s="20" t="s">
        <v>25</v>
      </c>
      <c r="C206" s="20">
        <v>303</v>
      </c>
      <c r="D206" s="10"/>
      <c r="E206" s="10"/>
      <c r="F206" s="10">
        <v>13</v>
      </c>
      <c r="G206" s="9"/>
      <c r="H206" s="9"/>
      <c r="I206" s="9"/>
      <c r="J206" s="9"/>
      <c r="K206" s="7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20"/>
    </row>
    <row r="207" spans="1:22" s="3" customFormat="1" ht="18.75" customHeight="1">
      <c r="A207" s="102" t="s">
        <v>234</v>
      </c>
      <c r="B207" s="20" t="s">
        <v>25</v>
      </c>
      <c r="C207" s="20">
        <v>138</v>
      </c>
      <c r="D207" s="10"/>
      <c r="E207" s="10"/>
      <c r="F207" s="10">
        <v>9</v>
      </c>
      <c r="G207" s="9"/>
      <c r="H207" s="9"/>
      <c r="I207" s="9"/>
      <c r="J207" s="9"/>
      <c r="K207" s="7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20"/>
    </row>
    <row r="208" spans="1:22" s="3" customFormat="1" ht="18.75" customHeight="1">
      <c r="A208" s="102" t="s">
        <v>235</v>
      </c>
      <c r="B208" s="20" t="s">
        <v>25</v>
      </c>
      <c r="C208" s="20">
        <v>220</v>
      </c>
      <c r="D208" s="10"/>
      <c r="E208" s="10"/>
      <c r="F208" s="10">
        <v>20</v>
      </c>
      <c r="G208" s="9"/>
      <c r="H208" s="9"/>
      <c r="I208" s="9"/>
      <c r="J208" s="9"/>
      <c r="K208" s="7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20"/>
    </row>
    <row r="209" spans="1:22" s="3" customFormat="1" ht="18.75" customHeight="1">
      <c r="A209" s="102" t="s">
        <v>236</v>
      </c>
      <c r="B209" s="20" t="s">
        <v>25</v>
      </c>
      <c r="C209" s="20">
        <v>250</v>
      </c>
      <c r="D209" s="10"/>
      <c r="E209" s="10"/>
      <c r="F209" s="10">
        <v>13</v>
      </c>
      <c r="G209" s="9"/>
      <c r="H209" s="9"/>
      <c r="I209" s="9"/>
      <c r="J209" s="9"/>
      <c r="K209" s="7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20"/>
    </row>
    <row r="210" spans="1:22" s="3" customFormat="1" ht="18.75" customHeight="1">
      <c r="A210" s="102" t="s">
        <v>237</v>
      </c>
      <c r="B210" s="20" t="s">
        <v>25</v>
      </c>
      <c r="C210" s="20">
        <v>57</v>
      </c>
      <c r="D210" s="10">
        <v>1</v>
      </c>
      <c r="E210" s="10"/>
      <c r="F210" s="10">
        <v>14</v>
      </c>
      <c r="G210" s="9"/>
      <c r="H210" s="9"/>
      <c r="I210" s="9"/>
      <c r="J210" s="9"/>
      <c r="K210" s="7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20"/>
    </row>
    <row r="211" spans="1:22" s="3" customFormat="1" ht="18.75" customHeight="1">
      <c r="A211" s="102" t="s">
        <v>238</v>
      </c>
      <c r="B211" s="20" t="s">
        <v>25</v>
      </c>
      <c r="C211" s="20">
        <v>120</v>
      </c>
      <c r="D211" s="10"/>
      <c r="E211" s="10"/>
      <c r="F211" s="10">
        <v>11</v>
      </c>
      <c r="G211" s="9"/>
      <c r="H211" s="9"/>
      <c r="I211" s="9"/>
      <c r="J211" s="9"/>
      <c r="K211" s="7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20"/>
    </row>
    <row r="212" spans="1:22" s="3" customFormat="1" ht="18.75" customHeight="1">
      <c r="A212" s="102" t="s">
        <v>239</v>
      </c>
      <c r="B212" s="20" t="s">
        <v>25</v>
      </c>
      <c r="C212" s="20">
        <v>76</v>
      </c>
      <c r="D212" s="10"/>
      <c r="E212" s="10"/>
      <c r="F212" s="10">
        <v>4</v>
      </c>
      <c r="G212" s="9"/>
      <c r="H212" s="9"/>
      <c r="I212" s="9"/>
      <c r="J212" s="9"/>
      <c r="K212" s="7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20"/>
    </row>
    <row r="213" spans="1:22" s="3" customFormat="1" ht="18.75" customHeight="1">
      <c r="A213" s="102" t="s">
        <v>240</v>
      </c>
      <c r="B213" s="20" t="s">
        <v>25</v>
      </c>
      <c r="C213" s="20">
        <v>31</v>
      </c>
      <c r="D213" s="10"/>
      <c r="E213" s="10"/>
      <c r="F213" s="10">
        <v>0</v>
      </c>
      <c r="G213" s="9"/>
      <c r="H213" s="9"/>
      <c r="I213" s="9"/>
      <c r="J213" s="9"/>
      <c r="K213" s="7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20"/>
    </row>
    <row r="214" spans="1:22" s="3" customFormat="1" ht="18.75" customHeight="1">
      <c r="A214" s="102" t="s">
        <v>241</v>
      </c>
      <c r="B214" s="20" t="s">
        <v>25</v>
      </c>
      <c r="C214" s="20">
        <v>150</v>
      </c>
      <c r="D214" s="10"/>
      <c r="E214" s="10"/>
      <c r="F214" s="10">
        <v>23</v>
      </c>
      <c r="G214" s="9"/>
      <c r="H214" s="9"/>
      <c r="I214" s="9"/>
      <c r="J214" s="9"/>
      <c r="K214" s="7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20"/>
    </row>
    <row r="215" spans="1:22" s="3" customFormat="1" ht="18.75" customHeight="1">
      <c r="A215" s="102" t="s">
        <v>242</v>
      </c>
      <c r="B215" s="20" t="s">
        <v>25</v>
      </c>
      <c r="C215" s="20">
        <v>85</v>
      </c>
      <c r="D215" s="10"/>
      <c r="E215" s="10"/>
      <c r="F215" s="10">
        <v>0</v>
      </c>
      <c r="G215" s="9"/>
      <c r="H215" s="9"/>
      <c r="I215" s="9"/>
      <c r="J215" s="9"/>
      <c r="K215" s="7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20"/>
    </row>
    <row r="216" spans="1:22" s="3" customFormat="1" ht="18.75" customHeight="1">
      <c r="A216" s="102" t="s">
        <v>243</v>
      </c>
      <c r="B216" s="20" t="s">
        <v>25</v>
      </c>
      <c r="C216" s="20">
        <v>276</v>
      </c>
      <c r="D216" s="10"/>
      <c r="E216" s="10"/>
      <c r="F216" s="10">
        <v>29</v>
      </c>
      <c r="G216" s="9"/>
      <c r="H216" s="9"/>
      <c r="I216" s="9"/>
      <c r="J216" s="9"/>
      <c r="K216" s="7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20"/>
    </row>
    <row r="217" spans="1:22" s="3" customFormat="1" ht="18.75" customHeight="1">
      <c r="A217" s="102" t="s">
        <v>244</v>
      </c>
      <c r="B217" s="20" t="s">
        <v>25</v>
      </c>
      <c r="C217" s="20">
        <v>97</v>
      </c>
      <c r="D217" s="10"/>
      <c r="E217" s="10"/>
      <c r="F217" s="10">
        <v>15</v>
      </c>
      <c r="G217" s="9"/>
      <c r="H217" s="9"/>
      <c r="I217" s="9"/>
      <c r="J217" s="9"/>
      <c r="K217" s="7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20"/>
    </row>
    <row r="218" spans="1:22" ht="22.5" customHeight="1">
      <c r="A218" s="6" t="s">
        <v>26</v>
      </c>
      <c r="B218" s="7" t="s">
        <v>27</v>
      </c>
      <c r="C218" s="103">
        <f>SUM(C219:C225)</f>
        <v>28.549999999999997</v>
      </c>
      <c r="D218" s="11">
        <f aca="true" t="shared" si="22" ref="D218:U218">SUM(D219:D225)</f>
        <v>7</v>
      </c>
      <c r="E218" s="11">
        <f t="shared" si="22"/>
        <v>152</v>
      </c>
      <c r="F218" s="11">
        <f t="shared" si="22"/>
        <v>1101</v>
      </c>
      <c r="G218" s="103">
        <f t="shared" si="22"/>
        <v>9938</v>
      </c>
      <c r="H218" s="103">
        <f t="shared" si="22"/>
        <v>7272</v>
      </c>
      <c r="I218" s="103">
        <f t="shared" si="22"/>
        <v>0</v>
      </c>
      <c r="J218" s="103">
        <f t="shared" si="22"/>
        <v>7272</v>
      </c>
      <c r="K218" s="103">
        <f t="shared" si="22"/>
        <v>2666</v>
      </c>
      <c r="L218" s="103">
        <f t="shared" si="22"/>
        <v>0</v>
      </c>
      <c r="M218" s="103">
        <f t="shared" si="22"/>
        <v>2666</v>
      </c>
      <c r="N218" s="103">
        <f t="shared" si="22"/>
        <v>0</v>
      </c>
      <c r="O218" s="103">
        <f t="shared" si="22"/>
        <v>0</v>
      </c>
      <c r="P218" s="23">
        <f t="shared" si="22"/>
        <v>0</v>
      </c>
      <c r="Q218" s="23">
        <f t="shared" si="22"/>
        <v>9938</v>
      </c>
      <c r="R218" s="23">
        <f t="shared" si="22"/>
        <v>0</v>
      </c>
      <c r="S218" s="23">
        <f t="shared" si="22"/>
        <v>0</v>
      </c>
      <c r="T218" s="23">
        <f t="shared" si="22"/>
        <v>0</v>
      </c>
      <c r="U218" s="23">
        <f t="shared" si="22"/>
        <v>9938</v>
      </c>
      <c r="V218" s="24"/>
    </row>
    <row r="219" spans="1:22" ht="22.5" customHeight="1">
      <c r="A219" s="12" t="s">
        <v>245</v>
      </c>
      <c r="B219" s="21" t="s">
        <v>27</v>
      </c>
      <c r="C219" s="56">
        <v>5.8</v>
      </c>
      <c r="D219" s="13"/>
      <c r="E219" s="13">
        <v>27</v>
      </c>
      <c r="F219" s="13">
        <v>153</v>
      </c>
      <c r="G219" s="15">
        <f aca="true" t="shared" si="23" ref="G219:G225">SUM(H219,K219,P219)</f>
        <v>1584</v>
      </c>
      <c r="H219" s="15">
        <f aca="true" t="shared" si="24" ref="H219:H225">SUM(I219:J219)</f>
        <v>1260</v>
      </c>
      <c r="I219" s="15"/>
      <c r="J219" s="15">
        <v>1260</v>
      </c>
      <c r="K219" s="107">
        <f aca="true" t="shared" si="25" ref="K219:K225">SUM(L219:O219)</f>
        <v>324</v>
      </c>
      <c r="L219" s="15"/>
      <c r="M219" s="15">
        <v>324</v>
      </c>
      <c r="N219" s="15"/>
      <c r="O219" s="15"/>
      <c r="P219" s="15"/>
      <c r="Q219" s="15">
        <f aca="true" t="shared" si="26" ref="Q219:Q225">SUM(R219:U219)</f>
        <v>1584</v>
      </c>
      <c r="R219" s="15"/>
      <c r="S219" s="15"/>
      <c r="T219" s="15"/>
      <c r="U219" s="15">
        <f aca="true" t="shared" si="27" ref="U219:U225">SUM(G219)</f>
        <v>1584</v>
      </c>
      <c r="V219" s="56"/>
    </row>
    <row r="220" spans="1:22" s="3" customFormat="1" ht="22.5" customHeight="1">
      <c r="A220" s="12" t="s">
        <v>246</v>
      </c>
      <c r="B220" s="21" t="s">
        <v>27</v>
      </c>
      <c r="C220" s="56">
        <v>7.4</v>
      </c>
      <c r="D220" s="13"/>
      <c r="E220" s="13">
        <v>21</v>
      </c>
      <c r="F220" s="13">
        <v>105</v>
      </c>
      <c r="G220" s="15">
        <f t="shared" si="23"/>
        <v>2086</v>
      </c>
      <c r="H220" s="15">
        <f t="shared" si="24"/>
        <v>1659</v>
      </c>
      <c r="I220" s="15"/>
      <c r="J220" s="15">
        <v>1659</v>
      </c>
      <c r="K220" s="107">
        <f t="shared" si="25"/>
        <v>427</v>
      </c>
      <c r="L220" s="15"/>
      <c r="M220" s="15">
        <v>427</v>
      </c>
      <c r="N220" s="15"/>
      <c r="O220" s="15"/>
      <c r="P220" s="15"/>
      <c r="Q220" s="15">
        <f t="shared" si="26"/>
        <v>2086</v>
      </c>
      <c r="R220" s="15"/>
      <c r="S220" s="15"/>
      <c r="T220" s="15"/>
      <c r="U220" s="15">
        <f t="shared" si="27"/>
        <v>2086</v>
      </c>
      <c r="V220" s="56"/>
    </row>
    <row r="221" spans="1:22" ht="22.5" customHeight="1">
      <c r="A221" s="12" t="s">
        <v>247</v>
      </c>
      <c r="B221" s="21" t="s">
        <v>27</v>
      </c>
      <c r="C221" s="56">
        <v>0.68</v>
      </c>
      <c r="D221" s="13">
        <v>0</v>
      </c>
      <c r="E221" s="13">
        <v>6</v>
      </c>
      <c r="F221" s="13">
        <v>25</v>
      </c>
      <c r="G221" s="15">
        <f t="shared" si="23"/>
        <v>871</v>
      </c>
      <c r="H221" s="15">
        <f t="shared" si="24"/>
        <v>693</v>
      </c>
      <c r="I221" s="15"/>
      <c r="J221" s="15">
        <v>693</v>
      </c>
      <c r="K221" s="107">
        <f t="shared" si="25"/>
        <v>178</v>
      </c>
      <c r="L221" s="15"/>
      <c r="M221" s="15">
        <v>178</v>
      </c>
      <c r="N221" s="15"/>
      <c r="O221" s="15"/>
      <c r="P221" s="15"/>
      <c r="Q221" s="15">
        <f t="shared" si="26"/>
        <v>871</v>
      </c>
      <c r="R221" s="15"/>
      <c r="S221" s="15"/>
      <c r="T221" s="15"/>
      <c r="U221" s="15">
        <f t="shared" si="27"/>
        <v>871</v>
      </c>
      <c r="V221" s="15"/>
    </row>
    <row r="222" spans="1:22" ht="21.75" customHeight="1">
      <c r="A222" s="12" t="s">
        <v>248</v>
      </c>
      <c r="B222" s="21" t="s">
        <v>27</v>
      </c>
      <c r="C222" s="56">
        <v>0.5</v>
      </c>
      <c r="D222" s="13">
        <v>1</v>
      </c>
      <c r="E222" s="13"/>
      <c r="F222" s="13">
        <v>50</v>
      </c>
      <c r="G222" s="15">
        <f t="shared" si="23"/>
        <v>350</v>
      </c>
      <c r="H222" s="15">
        <f t="shared" si="24"/>
        <v>0</v>
      </c>
      <c r="I222" s="15"/>
      <c r="J222" s="15"/>
      <c r="K222" s="107">
        <f t="shared" si="25"/>
        <v>350</v>
      </c>
      <c r="L222" s="15"/>
      <c r="M222" s="15">
        <v>350</v>
      </c>
      <c r="N222" s="15"/>
      <c r="O222" s="15"/>
      <c r="P222" s="15"/>
      <c r="Q222" s="15">
        <f t="shared" si="26"/>
        <v>350</v>
      </c>
      <c r="R222" s="15"/>
      <c r="S222" s="15"/>
      <c r="T222" s="15"/>
      <c r="U222" s="15">
        <f t="shared" si="27"/>
        <v>350</v>
      </c>
      <c r="V222" s="56"/>
    </row>
    <row r="223" spans="1:22" ht="21.75" customHeight="1">
      <c r="A223" s="12" t="s">
        <v>249</v>
      </c>
      <c r="B223" s="21" t="s">
        <v>27</v>
      </c>
      <c r="C223" s="56">
        <v>4.7</v>
      </c>
      <c r="D223" s="13">
        <v>2</v>
      </c>
      <c r="E223" s="13">
        <v>63</v>
      </c>
      <c r="F223" s="13">
        <v>280</v>
      </c>
      <c r="G223" s="15">
        <f t="shared" si="23"/>
        <v>1672</v>
      </c>
      <c r="H223" s="15">
        <f t="shared" si="24"/>
        <v>1330</v>
      </c>
      <c r="I223" s="15"/>
      <c r="J223" s="15">
        <v>1330</v>
      </c>
      <c r="K223" s="107">
        <f t="shared" si="25"/>
        <v>342</v>
      </c>
      <c r="L223" s="15"/>
      <c r="M223" s="15">
        <v>342</v>
      </c>
      <c r="N223" s="15"/>
      <c r="O223" s="15"/>
      <c r="P223" s="15"/>
      <c r="Q223" s="15">
        <f t="shared" si="26"/>
        <v>1672</v>
      </c>
      <c r="R223" s="15"/>
      <c r="S223" s="15"/>
      <c r="T223" s="15"/>
      <c r="U223" s="15">
        <f t="shared" si="27"/>
        <v>1672</v>
      </c>
      <c r="V223" s="56"/>
    </row>
    <row r="224" spans="1:22" s="1" customFormat="1" ht="21.75" customHeight="1">
      <c r="A224" s="12" t="s">
        <v>250</v>
      </c>
      <c r="B224" s="21" t="s">
        <v>27</v>
      </c>
      <c r="C224" s="56">
        <v>5.05</v>
      </c>
      <c r="D224" s="13">
        <v>3</v>
      </c>
      <c r="E224" s="13"/>
      <c r="F224" s="13">
        <v>374</v>
      </c>
      <c r="G224" s="15">
        <f t="shared" si="23"/>
        <v>2134</v>
      </c>
      <c r="H224" s="15">
        <f t="shared" si="24"/>
        <v>1343</v>
      </c>
      <c r="I224" s="108"/>
      <c r="J224" s="109">
        <v>1343</v>
      </c>
      <c r="K224" s="109">
        <f t="shared" si="25"/>
        <v>791</v>
      </c>
      <c r="L224" s="108"/>
      <c r="M224" s="15">
        <v>791</v>
      </c>
      <c r="N224" s="108"/>
      <c r="O224" s="108"/>
      <c r="P224" s="108"/>
      <c r="Q224" s="15">
        <f t="shared" si="26"/>
        <v>2134</v>
      </c>
      <c r="R224" s="15"/>
      <c r="S224" s="15"/>
      <c r="T224" s="15"/>
      <c r="U224" s="15">
        <f t="shared" si="27"/>
        <v>2134</v>
      </c>
      <c r="V224" s="15"/>
    </row>
    <row r="225" spans="1:22" s="3" customFormat="1" ht="21.75" customHeight="1">
      <c r="A225" s="12" t="s">
        <v>251</v>
      </c>
      <c r="B225" s="21" t="s">
        <v>27</v>
      </c>
      <c r="C225" s="56">
        <v>4.42</v>
      </c>
      <c r="D225" s="13">
        <v>1</v>
      </c>
      <c r="E225" s="13">
        <v>35</v>
      </c>
      <c r="F225" s="13">
        <v>114</v>
      </c>
      <c r="G225" s="15">
        <f t="shared" si="23"/>
        <v>1241</v>
      </c>
      <c r="H225" s="15">
        <f t="shared" si="24"/>
        <v>987</v>
      </c>
      <c r="I225" s="15"/>
      <c r="J225" s="15">
        <v>987</v>
      </c>
      <c r="K225" s="107">
        <f t="shared" si="25"/>
        <v>254</v>
      </c>
      <c r="L225" s="15"/>
      <c r="M225" s="15">
        <v>254</v>
      </c>
      <c r="N225" s="15"/>
      <c r="O225" s="15"/>
      <c r="P225" s="15"/>
      <c r="Q225" s="15">
        <f t="shared" si="26"/>
        <v>1241</v>
      </c>
      <c r="R225" s="15"/>
      <c r="S225" s="15"/>
      <c r="T225" s="15"/>
      <c r="U225" s="15">
        <f t="shared" si="27"/>
        <v>1241</v>
      </c>
      <c r="V225" s="56"/>
    </row>
    <row r="226" spans="1:22" s="1" customFormat="1" ht="18.75" customHeight="1">
      <c r="A226" s="14" t="s">
        <v>28</v>
      </c>
      <c r="B226" s="19" t="s">
        <v>27</v>
      </c>
      <c r="C226" s="104">
        <f>SUM(C227:C242)</f>
        <v>5.6899999999999995</v>
      </c>
      <c r="D226" s="105">
        <f aca="true" t="shared" si="28" ref="D226:U226">SUM(D227:D242)</f>
        <v>257</v>
      </c>
      <c r="E226" s="105">
        <f t="shared" si="28"/>
        <v>4081</v>
      </c>
      <c r="F226" s="105">
        <f t="shared" si="28"/>
        <v>15259</v>
      </c>
      <c r="G226" s="104">
        <f t="shared" si="28"/>
        <v>5325</v>
      </c>
      <c r="H226" s="104">
        <f t="shared" si="28"/>
        <v>2725</v>
      </c>
      <c r="I226" s="104">
        <f t="shared" si="28"/>
        <v>0</v>
      </c>
      <c r="J226" s="104">
        <f t="shared" si="28"/>
        <v>2725</v>
      </c>
      <c r="K226" s="104">
        <f t="shared" si="28"/>
        <v>2600</v>
      </c>
      <c r="L226" s="104">
        <f t="shared" si="28"/>
        <v>0</v>
      </c>
      <c r="M226" s="104">
        <f t="shared" si="28"/>
        <v>2600</v>
      </c>
      <c r="N226" s="104">
        <f t="shared" si="28"/>
        <v>0</v>
      </c>
      <c r="O226" s="104">
        <f t="shared" si="28"/>
        <v>0</v>
      </c>
      <c r="P226" s="110">
        <f t="shared" si="28"/>
        <v>0</v>
      </c>
      <c r="Q226" s="110">
        <f t="shared" si="28"/>
        <v>5325</v>
      </c>
      <c r="R226" s="110">
        <f t="shared" si="28"/>
        <v>0</v>
      </c>
      <c r="S226" s="110">
        <f t="shared" si="28"/>
        <v>0</v>
      </c>
      <c r="T226" s="110">
        <f t="shared" si="28"/>
        <v>0</v>
      </c>
      <c r="U226" s="110">
        <f t="shared" si="28"/>
        <v>5325</v>
      </c>
      <c r="V226" s="21"/>
    </row>
    <row r="227" spans="1:22" s="3" customFormat="1" ht="18.75" customHeight="1">
      <c r="A227" s="12" t="s">
        <v>252</v>
      </c>
      <c r="B227" s="106"/>
      <c r="C227" s="21"/>
      <c r="D227" s="13"/>
      <c r="E227" s="13"/>
      <c r="F227" s="13"/>
      <c r="G227" s="15">
        <f>SUM(H227,K227,P227)</f>
        <v>161</v>
      </c>
      <c r="H227" s="15">
        <f>SUM(I227:J227)</f>
        <v>161</v>
      </c>
      <c r="I227" s="15"/>
      <c r="J227" s="15">
        <v>161</v>
      </c>
      <c r="K227" s="107"/>
      <c r="L227" s="15"/>
      <c r="M227" s="15"/>
      <c r="N227" s="15"/>
      <c r="O227" s="15"/>
      <c r="P227" s="15"/>
      <c r="Q227" s="15">
        <f>SUM(R227:U227)</f>
        <v>161</v>
      </c>
      <c r="R227" s="15"/>
      <c r="S227" s="15"/>
      <c r="T227" s="15"/>
      <c r="U227" s="15">
        <f>SUM(G227)</f>
        <v>161</v>
      </c>
      <c r="V227" s="111"/>
    </row>
    <row r="228" spans="1:22" ht="18.75" customHeight="1">
      <c r="A228" s="12" t="s">
        <v>253</v>
      </c>
      <c r="B228" s="106" t="s">
        <v>27</v>
      </c>
      <c r="C228" s="21">
        <v>3.05</v>
      </c>
      <c r="D228" s="13">
        <v>1</v>
      </c>
      <c r="E228" s="13">
        <v>35</v>
      </c>
      <c r="F228" s="13">
        <v>193</v>
      </c>
      <c r="G228" s="15">
        <f aca="true" t="shared" si="29" ref="G228:G242">SUM(H228,K228,P228)</f>
        <v>800</v>
      </c>
      <c r="H228" s="15"/>
      <c r="I228" s="15"/>
      <c r="J228" s="15"/>
      <c r="K228" s="107">
        <f aca="true" t="shared" si="30" ref="K228:K242">SUM(L228:O228)</f>
        <v>800</v>
      </c>
      <c r="L228" s="15"/>
      <c r="M228" s="15">
        <v>800</v>
      </c>
      <c r="N228" s="15"/>
      <c r="O228" s="15"/>
      <c r="P228" s="15"/>
      <c r="Q228" s="15">
        <f aca="true" t="shared" si="31" ref="Q228:Q242">SUM(R228:U228)</f>
        <v>800</v>
      </c>
      <c r="R228" s="15"/>
      <c r="S228" s="15"/>
      <c r="T228" s="15"/>
      <c r="U228" s="15">
        <f aca="true" t="shared" si="32" ref="U228:U242">SUM(G228)</f>
        <v>800</v>
      </c>
      <c r="V228" s="111"/>
    </row>
    <row r="229" spans="1:22" s="3" customFormat="1" ht="18.75" customHeight="1">
      <c r="A229" s="12" t="s">
        <v>254</v>
      </c>
      <c r="B229" s="106"/>
      <c r="C229" s="21"/>
      <c r="D229" s="13">
        <v>5</v>
      </c>
      <c r="E229" s="13">
        <v>21</v>
      </c>
      <c r="F229" s="13">
        <v>132</v>
      </c>
      <c r="G229" s="15">
        <f t="shared" si="29"/>
        <v>205</v>
      </c>
      <c r="H229" s="15">
        <f aca="true" t="shared" si="33" ref="H229:H242">SUM(I229:J229)</f>
        <v>205</v>
      </c>
      <c r="I229" s="15"/>
      <c r="J229" s="15">
        <v>205</v>
      </c>
      <c r="K229" s="107"/>
      <c r="L229" s="15"/>
      <c r="M229" s="15"/>
      <c r="N229" s="15"/>
      <c r="O229" s="15"/>
      <c r="P229" s="15"/>
      <c r="Q229" s="15">
        <f t="shared" si="31"/>
        <v>205</v>
      </c>
      <c r="R229" s="15"/>
      <c r="S229" s="15"/>
      <c r="T229" s="15"/>
      <c r="U229" s="15">
        <f t="shared" si="32"/>
        <v>205</v>
      </c>
      <c r="V229" s="111"/>
    </row>
    <row r="230" spans="1:22" s="3" customFormat="1" ht="18.75" customHeight="1">
      <c r="A230" s="12" t="s">
        <v>255</v>
      </c>
      <c r="B230" s="106" t="s">
        <v>27</v>
      </c>
      <c r="C230" s="21">
        <v>0.77</v>
      </c>
      <c r="D230" s="13">
        <v>1</v>
      </c>
      <c r="E230" s="13">
        <v>6</v>
      </c>
      <c r="F230" s="13">
        <v>30</v>
      </c>
      <c r="G230" s="15">
        <f t="shared" si="29"/>
        <v>800</v>
      </c>
      <c r="H230" s="15"/>
      <c r="I230" s="15"/>
      <c r="J230" s="15"/>
      <c r="K230" s="107">
        <f t="shared" si="30"/>
        <v>800</v>
      </c>
      <c r="L230" s="15"/>
      <c r="M230" s="15">
        <v>800</v>
      </c>
      <c r="N230" s="15"/>
      <c r="O230" s="15"/>
      <c r="P230" s="15"/>
      <c r="Q230" s="15">
        <f t="shared" si="31"/>
        <v>800</v>
      </c>
      <c r="R230" s="15"/>
      <c r="S230" s="15"/>
      <c r="T230" s="15"/>
      <c r="U230" s="15">
        <f t="shared" si="32"/>
        <v>800</v>
      </c>
      <c r="V230" s="111"/>
    </row>
    <row r="231" spans="1:22" s="1" customFormat="1" ht="18.75" customHeight="1">
      <c r="A231" s="16" t="s">
        <v>256</v>
      </c>
      <c r="B231" s="106"/>
      <c r="C231" s="21"/>
      <c r="D231" s="13">
        <v>1</v>
      </c>
      <c r="E231" s="13">
        <v>46</v>
      </c>
      <c r="F231" s="13">
        <v>160</v>
      </c>
      <c r="G231" s="15">
        <f t="shared" si="29"/>
        <v>208</v>
      </c>
      <c r="H231" s="15">
        <f t="shared" si="33"/>
        <v>208</v>
      </c>
      <c r="I231" s="15"/>
      <c r="J231" s="15">
        <v>208</v>
      </c>
      <c r="K231" s="107">
        <f t="shared" si="30"/>
        <v>0</v>
      </c>
      <c r="L231" s="15"/>
      <c r="M231" s="15"/>
      <c r="N231" s="15"/>
      <c r="O231" s="15"/>
      <c r="P231" s="15"/>
      <c r="Q231" s="15">
        <f t="shared" si="31"/>
        <v>208</v>
      </c>
      <c r="R231" s="15"/>
      <c r="S231" s="15"/>
      <c r="T231" s="15"/>
      <c r="U231" s="15">
        <f t="shared" si="32"/>
        <v>208</v>
      </c>
      <c r="V231" s="111"/>
    </row>
    <row r="232" spans="1:22" ht="18.75" customHeight="1">
      <c r="A232" s="16" t="s">
        <v>257</v>
      </c>
      <c r="B232" s="106"/>
      <c r="C232" s="21"/>
      <c r="D232" s="13">
        <v>52</v>
      </c>
      <c r="E232" s="13">
        <v>1361</v>
      </c>
      <c r="F232" s="13">
        <v>5080</v>
      </c>
      <c r="G232" s="15">
        <f t="shared" si="29"/>
        <v>243</v>
      </c>
      <c r="H232" s="15">
        <f t="shared" si="33"/>
        <v>243</v>
      </c>
      <c r="I232" s="15"/>
      <c r="J232" s="15">
        <v>243</v>
      </c>
      <c r="K232" s="107">
        <f t="shared" si="30"/>
        <v>0</v>
      </c>
      <c r="L232" s="15"/>
      <c r="M232" s="15"/>
      <c r="N232" s="15"/>
      <c r="O232" s="15"/>
      <c r="P232" s="15"/>
      <c r="Q232" s="15">
        <f t="shared" si="31"/>
        <v>243</v>
      </c>
      <c r="R232" s="15"/>
      <c r="S232" s="15"/>
      <c r="T232" s="15"/>
      <c r="U232" s="15">
        <f t="shared" si="32"/>
        <v>243</v>
      </c>
      <c r="V232" s="111"/>
    </row>
    <row r="233" spans="1:22" ht="18.75" customHeight="1">
      <c r="A233" s="12" t="s">
        <v>258</v>
      </c>
      <c r="B233" s="106"/>
      <c r="C233" s="21"/>
      <c r="D233" s="13">
        <v>88</v>
      </c>
      <c r="E233" s="13"/>
      <c r="F233" s="13"/>
      <c r="G233" s="15">
        <f t="shared" si="29"/>
        <v>246</v>
      </c>
      <c r="H233" s="15">
        <f t="shared" si="33"/>
        <v>246</v>
      </c>
      <c r="I233" s="15"/>
      <c r="J233" s="15">
        <v>246</v>
      </c>
      <c r="K233" s="107">
        <f t="shared" si="30"/>
        <v>0</v>
      </c>
      <c r="L233" s="15"/>
      <c r="M233" s="15"/>
      <c r="N233" s="15"/>
      <c r="O233" s="15"/>
      <c r="P233" s="15"/>
      <c r="Q233" s="15">
        <f t="shared" si="31"/>
        <v>246</v>
      </c>
      <c r="R233" s="15"/>
      <c r="S233" s="15"/>
      <c r="T233" s="15"/>
      <c r="U233" s="15">
        <f t="shared" si="32"/>
        <v>246</v>
      </c>
      <c r="V233" s="111"/>
    </row>
    <row r="234" spans="1:22" ht="18.75" customHeight="1">
      <c r="A234" s="12" t="s">
        <v>259</v>
      </c>
      <c r="B234" s="106"/>
      <c r="C234" s="21"/>
      <c r="D234" s="13"/>
      <c r="E234" s="13"/>
      <c r="F234" s="13"/>
      <c r="G234" s="15">
        <f t="shared" si="29"/>
        <v>117</v>
      </c>
      <c r="H234" s="15">
        <f t="shared" si="33"/>
        <v>117</v>
      </c>
      <c r="I234" s="15"/>
      <c r="J234" s="15">
        <v>117</v>
      </c>
      <c r="K234" s="107">
        <f t="shared" si="30"/>
        <v>0</v>
      </c>
      <c r="L234" s="15"/>
      <c r="M234" s="15"/>
      <c r="N234" s="15"/>
      <c r="O234" s="15"/>
      <c r="P234" s="15"/>
      <c r="Q234" s="15">
        <f t="shared" si="31"/>
        <v>117</v>
      </c>
      <c r="R234" s="15"/>
      <c r="S234" s="15"/>
      <c r="T234" s="15"/>
      <c r="U234" s="15">
        <f t="shared" si="32"/>
        <v>117</v>
      </c>
      <c r="V234" s="111"/>
    </row>
    <row r="235" spans="1:22" ht="18.75" customHeight="1">
      <c r="A235" s="12" t="s">
        <v>260</v>
      </c>
      <c r="B235" s="106"/>
      <c r="C235" s="87"/>
      <c r="D235" s="88">
        <v>11</v>
      </c>
      <c r="E235" s="88">
        <v>318</v>
      </c>
      <c r="F235" s="88">
        <v>1508</v>
      </c>
      <c r="G235" s="15">
        <f t="shared" si="29"/>
        <v>206</v>
      </c>
      <c r="H235" s="15">
        <f t="shared" si="33"/>
        <v>206</v>
      </c>
      <c r="I235" s="15"/>
      <c r="J235" s="15">
        <v>206</v>
      </c>
      <c r="K235" s="107">
        <f t="shared" si="30"/>
        <v>0</v>
      </c>
      <c r="L235" s="15"/>
      <c r="M235" s="15"/>
      <c r="N235" s="15"/>
      <c r="O235" s="15"/>
      <c r="P235" s="15"/>
      <c r="Q235" s="15">
        <f t="shared" si="31"/>
        <v>206</v>
      </c>
      <c r="R235" s="15"/>
      <c r="S235" s="15"/>
      <c r="T235" s="15"/>
      <c r="U235" s="15">
        <f t="shared" si="32"/>
        <v>206</v>
      </c>
      <c r="V235" s="111"/>
    </row>
    <row r="236" spans="1:22" s="1" customFormat="1" ht="18.75" customHeight="1">
      <c r="A236" s="12" t="s">
        <v>261</v>
      </c>
      <c r="B236" s="106"/>
      <c r="C236" s="21"/>
      <c r="D236" s="13">
        <v>55</v>
      </c>
      <c r="E236" s="13">
        <v>2131</v>
      </c>
      <c r="F236" s="13">
        <v>7583</v>
      </c>
      <c r="G236" s="15">
        <f t="shared" si="29"/>
        <v>553</v>
      </c>
      <c r="H236" s="15">
        <f t="shared" si="33"/>
        <v>353</v>
      </c>
      <c r="I236" s="15"/>
      <c r="J236" s="15">
        <v>353</v>
      </c>
      <c r="K236" s="107">
        <f t="shared" si="30"/>
        <v>200</v>
      </c>
      <c r="L236" s="15"/>
      <c r="M236" s="15">
        <v>200</v>
      </c>
      <c r="N236" s="15"/>
      <c r="O236" s="15"/>
      <c r="P236" s="15"/>
      <c r="Q236" s="15">
        <f t="shared" si="31"/>
        <v>553</v>
      </c>
      <c r="R236" s="15"/>
      <c r="S236" s="15"/>
      <c r="T236" s="15"/>
      <c r="U236" s="15">
        <f t="shared" si="32"/>
        <v>553</v>
      </c>
      <c r="V236" s="111"/>
    </row>
    <row r="237" spans="1:22" s="1" customFormat="1" ht="18.75" customHeight="1">
      <c r="A237" s="12" t="s">
        <v>262</v>
      </c>
      <c r="B237" s="106" t="s">
        <v>27</v>
      </c>
      <c r="C237" s="21">
        <v>1.87</v>
      </c>
      <c r="D237" s="13">
        <v>1</v>
      </c>
      <c r="E237" s="13">
        <v>31</v>
      </c>
      <c r="F237" s="13">
        <v>133</v>
      </c>
      <c r="G237" s="15">
        <f t="shared" si="29"/>
        <v>800</v>
      </c>
      <c r="H237" s="15"/>
      <c r="I237" s="15"/>
      <c r="J237" s="15"/>
      <c r="K237" s="107">
        <f t="shared" si="30"/>
        <v>800</v>
      </c>
      <c r="L237" s="15"/>
      <c r="M237" s="15">
        <v>800</v>
      </c>
      <c r="N237" s="15"/>
      <c r="O237" s="15"/>
      <c r="P237" s="15"/>
      <c r="Q237" s="15">
        <f t="shared" si="31"/>
        <v>800</v>
      </c>
      <c r="R237" s="15"/>
      <c r="S237" s="15"/>
      <c r="T237" s="15"/>
      <c r="U237" s="15">
        <f t="shared" si="32"/>
        <v>800</v>
      </c>
      <c r="V237" s="111"/>
    </row>
    <row r="238" spans="1:22" ht="18.75" customHeight="1">
      <c r="A238" s="12" t="s">
        <v>263</v>
      </c>
      <c r="B238" s="106"/>
      <c r="C238" s="21"/>
      <c r="D238" s="13"/>
      <c r="E238" s="13"/>
      <c r="F238" s="13"/>
      <c r="G238" s="15">
        <f t="shared" si="29"/>
        <v>245</v>
      </c>
      <c r="H238" s="15">
        <f t="shared" si="33"/>
        <v>245</v>
      </c>
      <c r="I238" s="15"/>
      <c r="J238" s="17">
        <v>245</v>
      </c>
      <c r="K238" s="107">
        <f t="shared" si="30"/>
        <v>0</v>
      </c>
      <c r="L238" s="15"/>
      <c r="M238" s="15"/>
      <c r="N238" s="15"/>
      <c r="O238" s="15"/>
      <c r="P238" s="15"/>
      <c r="Q238" s="15">
        <f t="shared" si="31"/>
        <v>245</v>
      </c>
      <c r="R238" s="15"/>
      <c r="S238" s="15"/>
      <c r="T238" s="15"/>
      <c r="U238" s="15">
        <f t="shared" si="32"/>
        <v>245</v>
      </c>
      <c r="V238" s="111"/>
    </row>
    <row r="239" spans="1:22" ht="18.75" customHeight="1">
      <c r="A239" s="12" t="s">
        <v>264</v>
      </c>
      <c r="B239" s="106"/>
      <c r="C239" s="21"/>
      <c r="D239" s="13">
        <v>19</v>
      </c>
      <c r="E239" s="13"/>
      <c r="F239" s="13"/>
      <c r="G239" s="15">
        <f t="shared" si="29"/>
        <v>152</v>
      </c>
      <c r="H239" s="15">
        <f t="shared" si="33"/>
        <v>152</v>
      </c>
      <c r="I239" s="15"/>
      <c r="J239" s="15">
        <v>152</v>
      </c>
      <c r="K239" s="107">
        <f t="shared" si="30"/>
        <v>0</v>
      </c>
      <c r="L239" s="15"/>
      <c r="M239" s="15"/>
      <c r="N239" s="15"/>
      <c r="O239" s="15"/>
      <c r="P239" s="15"/>
      <c r="Q239" s="15">
        <f t="shared" si="31"/>
        <v>152</v>
      </c>
      <c r="R239" s="15"/>
      <c r="S239" s="15"/>
      <c r="T239" s="15"/>
      <c r="U239" s="15">
        <f t="shared" si="32"/>
        <v>152</v>
      </c>
      <c r="V239" s="115" t="s">
        <v>265</v>
      </c>
    </row>
    <row r="240" spans="1:22" s="3" customFormat="1" ht="18.75" customHeight="1">
      <c r="A240" s="12" t="s">
        <v>266</v>
      </c>
      <c r="B240" s="106"/>
      <c r="C240" s="21"/>
      <c r="D240" s="13">
        <v>21</v>
      </c>
      <c r="E240" s="13">
        <v>132</v>
      </c>
      <c r="F240" s="13">
        <v>430</v>
      </c>
      <c r="G240" s="15">
        <f t="shared" si="29"/>
        <v>247</v>
      </c>
      <c r="H240" s="15">
        <f t="shared" si="33"/>
        <v>247</v>
      </c>
      <c r="I240" s="15"/>
      <c r="J240" s="15">
        <v>247</v>
      </c>
      <c r="K240" s="107">
        <f t="shared" si="30"/>
        <v>0</v>
      </c>
      <c r="L240" s="15"/>
      <c r="M240" s="15"/>
      <c r="N240" s="15"/>
      <c r="O240" s="15"/>
      <c r="P240" s="15"/>
      <c r="Q240" s="15">
        <f t="shared" si="31"/>
        <v>247</v>
      </c>
      <c r="R240" s="15"/>
      <c r="S240" s="15"/>
      <c r="T240" s="15"/>
      <c r="U240" s="15">
        <f t="shared" si="32"/>
        <v>247</v>
      </c>
      <c r="V240" s="106"/>
    </row>
    <row r="241" spans="1:22" ht="18.75" customHeight="1">
      <c r="A241" s="12" t="s">
        <v>267</v>
      </c>
      <c r="B241" s="106"/>
      <c r="C241" s="21"/>
      <c r="D241" s="13"/>
      <c r="E241" s="13"/>
      <c r="F241" s="13"/>
      <c r="G241" s="15">
        <f t="shared" si="29"/>
        <v>185</v>
      </c>
      <c r="H241" s="15">
        <f t="shared" si="33"/>
        <v>185</v>
      </c>
      <c r="I241" s="15"/>
      <c r="J241" s="15">
        <v>185</v>
      </c>
      <c r="K241" s="107">
        <f t="shared" si="30"/>
        <v>0</v>
      </c>
      <c r="L241" s="15"/>
      <c r="M241" s="15"/>
      <c r="N241" s="15"/>
      <c r="O241" s="15"/>
      <c r="P241" s="15"/>
      <c r="Q241" s="15">
        <f t="shared" si="31"/>
        <v>185</v>
      </c>
      <c r="R241" s="15"/>
      <c r="S241" s="15"/>
      <c r="T241" s="15"/>
      <c r="U241" s="15">
        <f t="shared" si="32"/>
        <v>185</v>
      </c>
      <c r="V241" s="30" t="s">
        <v>268</v>
      </c>
    </row>
    <row r="242" spans="1:22" s="3" customFormat="1" ht="18.75" customHeight="1">
      <c r="A242" s="12" t="s">
        <v>269</v>
      </c>
      <c r="B242" s="106"/>
      <c r="C242" s="56"/>
      <c r="D242" s="13">
        <v>2</v>
      </c>
      <c r="E242" s="13"/>
      <c r="F242" s="13">
        <v>10</v>
      </c>
      <c r="G242" s="15">
        <f t="shared" si="29"/>
        <v>157</v>
      </c>
      <c r="H242" s="15">
        <f t="shared" si="33"/>
        <v>157</v>
      </c>
      <c r="I242" s="15"/>
      <c r="J242" s="15">
        <v>157</v>
      </c>
      <c r="K242" s="107">
        <f t="shared" si="30"/>
        <v>0</v>
      </c>
      <c r="L242" s="15"/>
      <c r="M242" s="15"/>
      <c r="N242" s="15"/>
      <c r="O242" s="15"/>
      <c r="P242" s="15"/>
      <c r="Q242" s="15">
        <f t="shared" si="31"/>
        <v>157</v>
      </c>
      <c r="R242" s="15"/>
      <c r="S242" s="15"/>
      <c r="T242" s="15"/>
      <c r="U242" s="15">
        <f t="shared" si="32"/>
        <v>157</v>
      </c>
      <c r="V242" s="106"/>
    </row>
    <row r="243" spans="1:22" s="1" customFormat="1" ht="18.75" customHeight="1">
      <c r="A243" s="6" t="s">
        <v>29</v>
      </c>
      <c r="B243" s="112" t="s">
        <v>30</v>
      </c>
      <c r="C243" s="113">
        <f>SUM(C244:C246)</f>
        <v>36</v>
      </c>
      <c r="D243" s="11">
        <f aca="true" t="shared" si="34" ref="D243:U243">SUM(D244:D246)</f>
        <v>3</v>
      </c>
      <c r="E243" s="11">
        <f t="shared" si="34"/>
        <v>94</v>
      </c>
      <c r="F243" s="11">
        <f t="shared" si="34"/>
        <v>304</v>
      </c>
      <c r="G243" s="113">
        <f t="shared" si="34"/>
        <v>1602</v>
      </c>
      <c r="H243" s="113">
        <f t="shared" si="34"/>
        <v>1275</v>
      </c>
      <c r="I243" s="113">
        <f t="shared" si="34"/>
        <v>0</v>
      </c>
      <c r="J243" s="113">
        <f t="shared" si="34"/>
        <v>1275</v>
      </c>
      <c r="K243" s="113">
        <f t="shared" si="34"/>
        <v>327</v>
      </c>
      <c r="L243" s="113">
        <f t="shared" si="34"/>
        <v>0</v>
      </c>
      <c r="M243" s="113">
        <f t="shared" si="34"/>
        <v>327</v>
      </c>
      <c r="N243" s="113">
        <f t="shared" si="34"/>
        <v>0</v>
      </c>
      <c r="O243" s="113">
        <f t="shared" si="34"/>
        <v>0</v>
      </c>
      <c r="P243" s="23">
        <f t="shared" si="34"/>
        <v>0</v>
      </c>
      <c r="Q243" s="23">
        <f t="shared" si="34"/>
        <v>1602</v>
      </c>
      <c r="R243" s="23">
        <f t="shared" si="34"/>
        <v>0</v>
      </c>
      <c r="S243" s="23">
        <f t="shared" si="34"/>
        <v>0</v>
      </c>
      <c r="T243" s="23">
        <f t="shared" si="34"/>
        <v>0</v>
      </c>
      <c r="U243" s="23">
        <f t="shared" si="34"/>
        <v>1602</v>
      </c>
      <c r="V243" s="18"/>
    </row>
    <row r="244" spans="1:22" s="3" customFormat="1" ht="18.75" customHeight="1">
      <c r="A244" s="8" t="s">
        <v>270</v>
      </c>
      <c r="B244" s="54" t="s">
        <v>30</v>
      </c>
      <c r="C244" s="114">
        <v>12</v>
      </c>
      <c r="D244" s="10">
        <v>1</v>
      </c>
      <c r="E244" s="10">
        <v>23</v>
      </c>
      <c r="F244" s="10">
        <v>77</v>
      </c>
      <c r="G244" s="9">
        <f>SUM(H244,K244,P244)</f>
        <v>533</v>
      </c>
      <c r="H244" s="9">
        <f>SUM(I244:J244)</f>
        <v>424</v>
      </c>
      <c r="I244" s="9"/>
      <c r="J244" s="9">
        <v>424</v>
      </c>
      <c r="K244" s="79">
        <f>SUM(L244:O244)</f>
        <v>109</v>
      </c>
      <c r="L244" s="9"/>
      <c r="M244" s="9">
        <v>109</v>
      </c>
      <c r="N244" s="9"/>
      <c r="O244" s="9"/>
      <c r="P244" s="9"/>
      <c r="Q244" s="9">
        <f>SUM(R244:U244)</f>
        <v>533</v>
      </c>
      <c r="R244" s="9"/>
      <c r="S244" s="9"/>
      <c r="T244" s="9"/>
      <c r="U244" s="9">
        <f>SUM(G244)</f>
        <v>533</v>
      </c>
      <c r="V244" s="18"/>
    </row>
    <row r="245" spans="1:22" ht="18.75" customHeight="1">
      <c r="A245" s="8" t="s">
        <v>271</v>
      </c>
      <c r="B245" s="54" t="s">
        <v>30</v>
      </c>
      <c r="C245" s="114">
        <v>12</v>
      </c>
      <c r="D245" s="10">
        <v>1</v>
      </c>
      <c r="E245" s="26">
        <v>36</v>
      </c>
      <c r="F245" s="26">
        <v>136</v>
      </c>
      <c r="G245" s="9">
        <f>SUM(H245,K245,P245)</f>
        <v>533</v>
      </c>
      <c r="H245" s="9">
        <f>SUM(I245:J245)</f>
        <v>424</v>
      </c>
      <c r="I245" s="9"/>
      <c r="J245" s="9">
        <v>424</v>
      </c>
      <c r="K245" s="79">
        <f>SUM(L245:O245)</f>
        <v>109</v>
      </c>
      <c r="L245" s="9"/>
      <c r="M245" s="9">
        <v>109</v>
      </c>
      <c r="N245" s="9"/>
      <c r="O245" s="9"/>
      <c r="P245" s="9"/>
      <c r="Q245" s="9">
        <f>SUM(R245:U245)</f>
        <v>533</v>
      </c>
      <c r="R245" s="9"/>
      <c r="S245" s="9"/>
      <c r="T245" s="9"/>
      <c r="U245" s="9">
        <f>SUM(G245)</f>
        <v>533</v>
      </c>
      <c r="V245" s="18"/>
    </row>
    <row r="246" spans="1:22" ht="18.75" customHeight="1">
      <c r="A246" s="8" t="s">
        <v>272</v>
      </c>
      <c r="B246" s="54" t="s">
        <v>30</v>
      </c>
      <c r="C246" s="114">
        <v>12</v>
      </c>
      <c r="D246" s="10">
        <v>1</v>
      </c>
      <c r="E246" s="10">
        <v>35</v>
      </c>
      <c r="F246" s="10">
        <v>91</v>
      </c>
      <c r="G246" s="9">
        <f>SUM(H246,K246,P246)</f>
        <v>536</v>
      </c>
      <c r="H246" s="9">
        <f>SUM(I246:J246)</f>
        <v>427</v>
      </c>
      <c r="I246" s="9"/>
      <c r="J246" s="9">
        <v>427</v>
      </c>
      <c r="K246" s="79">
        <f>SUM(L246:O246)</f>
        <v>109</v>
      </c>
      <c r="L246" s="9"/>
      <c r="M246" s="9">
        <v>109</v>
      </c>
      <c r="N246" s="9"/>
      <c r="O246" s="9"/>
      <c r="P246" s="9"/>
      <c r="Q246" s="9">
        <f>SUM(R246:U246)</f>
        <v>536</v>
      </c>
      <c r="R246" s="9"/>
      <c r="S246" s="9"/>
      <c r="T246" s="9"/>
      <c r="U246" s="9">
        <f>SUM(G246)</f>
        <v>536</v>
      </c>
      <c r="V246" s="18"/>
    </row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</sheetData>
  <sheetProtection/>
  <autoFilter ref="A4:BH246"/>
  <mergeCells count="14">
    <mergeCell ref="A2:V2"/>
    <mergeCell ref="B3:C3"/>
    <mergeCell ref="H3:J3"/>
    <mergeCell ref="K3:O3"/>
    <mergeCell ref="Q3:U3"/>
    <mergeCell ref="A3:A4"/>
    <mergeCell ref="V82:V93"/>
    <mergeCell ref="W82:W93"/>
    <mergeCell ref="D3:D4"/>
    <mergeCell ref="E3:E4"/>
    <mergeCell ref="F3:F4"/>
    <mergeCell ref="G3:G4"/>
    <mergeCell ref="P3:P4"/>
    <mergeCell ref="V3:V4"/>
  </mergeCells>
  <conditionalFormatting sqref="A40:A45">
    <cfRule type="expression" priority="3" dxfId="1" stopIfTrue="1">
      <formula>AND(ISNUMBER(#REF!),#REF!&lt;200)</formula>
    </cfRule>
  </conditionalFormatting>
  <conditionalFormatting sqref="A189:A217 A36:A39 A46:A55 C36:C55 F40:F45 D36:G39 D46:G54 D55">
    <cfRule type="expression" priority="1" dxfId="0" stopIfTrue="1">
      <formula>AND(ISNUMBER(#REF!),#REF!&lt;200)</formula>
    </cfRule>
  </conditionalFormatting>
  <printOptions/>
  <pageMargins left="0.64" right="0" top="0.35" bottom="0.24" header="0.31" footer="0.16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J2"/>
    </sheetView>
  </sheetViews>
  <sheetFormatPr defaultColWidth="9.00390625" defaultRowHeight="15"/>
  <cols>
    <col min="1" max="1" width="4.8515625" style="0" customWidth="1"/>
    <col min="2" max="2" width="29.8515625" style="0" customWidth="1"/>
    <col min="3" max="3" width="6.140625" style="0" customWidth="1"/>
    <col min="4" max="4" width="5.7109375" style="0" customWidth="1"/>
    <col min="5" max="5" width="6.57421875" style="0" customWidth="1"/>
    <col min="6" max="6" width="5.7109375" style="0" customWidth="1"/>
    <col min="7" max="7" width="6.28125" style="0" customWidth="1"/>
    <col min="8" max="8" width="4.7109375" style="0" customWidth="1"/>
    <col min="9" max="9" width="4.28125" style="0" customWidth="1"/>
    <col min="10" max="11" width="4.421875" style="0" customWidth="1"/>
    <col min="12" max="12" width="5.421875" style="0" customWidth="1"/>
    <col min="13" max="13" width="6.140625" style="0" customWidth="1"/>
    <col min="14" max="14" width="5.57421875" style="0" customWidth="1"/>
    <col min="15" max="15" width="5.00390625" style="0" customWidth="1"/>
    <col min="16" max="18" width="6.00390625" style="0" customWidth="1"/>
    <col min="19" max="19" width="4.421875" style="0" customWidth="1"/>
    <col min="20" max="20" width="5.421875" style="0" customWidth="1"/>
    <col min="21" max="21" width="5.140625" style="0" customWidth="1"/>
    <col min="22" max="22" width="4.8515625" style="0" customWidth="1"/>
    <col min="23" max="23" width="4.57421875" style="0" customWidth="1"/>
    <col min="24" max="25" width="4.421875" style="0" customWidth="1"/>
    <col min="26" max="26" width="6.28125" style="0" customWidth="1"/>
    <col min="27" max="27" width="5.28125" style="0" customWidth="1"/>
    <col min="28" max="29" width="4.7109375" style="0" customWidth="1"/>
    <col min="30" max="30" width="9.57421875" style="0" customWidth="1"/>
    <col min="31" max="31" width="4.28125" style="0" customWidth="1"/>
    <col min="32" max="32" width="6.7109375" style="0" customWidth="1"/>
    <col min="33" max="33" width="6.140625" style="0" customWidth="1"/>
    <col min="34" max="34" width="5.8515625" style="0" customWidth="1"/>
    <col min="35" max="35" width="6.8515625" style="0" customWidth="1"/>
    <col min="36" max="36" width="8.140625" style="0" customWidth="1"/>
  </cols>
  <sheetData>
    <row r="1" ht="13.5">
      <c r="A1" t="s">
        <v>273</v>
      </c>
    </row>
    <row r="2" spans="1:36" ht="26.25" customHeight="1">
      <c r="A2" s="172" t="s">
        <v>384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36" ht="16.5" customHeight="1">
      <c r="A3" s="170" t="s">
        <v>274</v>
      </c>
      <c r="B3" s="170" t="s">
        <v>275</v>
      </c>
      <c r="C3" s="171" t="s">
        <v>276</v>
      </c>
      <c r="D3" s="171"/>
      <c r="E3" s="171"/>
      <c r="F3" s="171"/>
      <c r="G3" s="171"/>
      <c r="H3" s="171"/>
      <c r="I3" s="171"/>
      <c r="J3" s="171"/>
      <c r="K3" s="171"/>
      <c r="L3" s="170" t="s">
        <v>277</v>
      </c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1" t="s">
        <v>278</v>
      </c>
      <c r="AB3" s="171"/>
      <c r="AC3" s="171"/>
      <c r="AD3" s="171"/>
      <c r="AE3" s="171"/>
      <c r="AF3" s="171" t="s">
        <v>279</v>
      </c>
      <c r="AG3" s="171"/>
      <c r="AH3" s="171"/>
      <c r="AI3" s="171"/>
      <c r="AJ3" s="169" t="s">
        <v>280</v>
      </c>
    </row>
    <row r="4" spans="1:36" ht="13.5">
      <c r="A4" s="170"/>
      <c r="B4" s="170"/>
      <c r="C4" s="170" t="s">
        <v>281</v>
      </c>
      <c r="D4" s="170" t="s">
        <v>282</v>
      </c>
      <c r="E4" s="170"/>
      <c r="F4" s="170" t="s">
        <v>283</v>
      </c>
      <c r="G4" s="170"/>
      <c r="H4" s="170" t="s">
        <v>284</v>
      </c>
      <c r="I4" s="170" t="s">
        <v>285</v>
      </c>
      <c r="J4" s="170" t="s">
        <v>286</v>
      </c>
      <c r="K4" s="170" t="s">
        <v>287</v>
      </c>
      <c r="L4" s="170" t="s">
        <v>288</v>
      </c>
      <c r="M4" s="170" t="s">
        <v>289</v>
      </c>
      <c r="N4" s="170" t="s">
        <v>290</v>
      </c>
      <c r="O4" s="170" t="s">
        <v>291</v>
      </c>
      <c r="P4" s="170" t="s">
        <v>292</v>
      </c>
      <c r="Q4" s="170" t="s">
        <v>293</v>
      </c>
      <c r="R4" s="170" t="s">
        <v>294</v>
      </c>
      <c r="S4" s="170" t="s">
        <v>295</v>
      </c>
      <c r="T4" s="170" t="s">
        <v>296</v>
      </c>
      <c r="U4" s="170" t="s">
        <v>297</v>
      </c>
      <c r="V4" s="170" t="s">
        <v>298</v>
      </c>
      <c r="W4" s="170" t="s">
        <v>299</v>
      </c>
      <c r="X4" s="170" t="s">
        <v>300</v>
      </c>
      <c r="Y4" s="170" t="s">
        <v>301</v>
      </c>
      <c r="Z4" s="170" t="s">
        <v>302</v>
      </c>
      <c r="AA4" s="170" t="s">
        <v>6</v>
      </c>
      <c r="AB4" s="171" t="s">
        <v>303</v>
      </c>
      <c r="AC4" s="171"/>
      <c r="AD4" s="171"/>
      <c r="AE4" s="171" t="s">
        <v>304</v>
      </c>
      <c r="AF4" s="171" t="s">
        <v>6</v>
      </c>
      <c r="AG4" s="171" t="s">
        <v>305</v>
      </c>
      <c r="AH4" s="171"/>
      <c r="AI4" s="171" t="s">
        <v>306</v>
      </c>
      <c r="AJ4" s="169"/>
    </row>
    <row r="5" spans="1:36" ht="71.25" customHeight="1">
      <c r="A5" s="170"/>
      <c r="B5" s="170"/>
      <c r="C5" s="170"/>
      <c r="D5" s="4" t="s">
        <v>307</v>
      </c>
      <c r="E5" s="4" t="s">
        <v>308</v>
      </c>
      <c r="F5" s="4" t="s">
        <v>307</v>
      </c>
      <c r="G5" s="4" t="s">
        <v>308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5" t="s">
        <v>309</v>
      </c>
      <c r="AC5" s="5" t="s">
        <v>310</v>
      </c>
      <c r="AD5" s="5" t="s">
        <v>311</v>
      </c>
      <c r="AE5" s="171"/>
      <c r="AF5" s="171"/>
      <c r="AG5" s="5" t="s">
        <v>305</v>
      </c>
      <c r="AH5" s="29" t="s">
        <v>312</v>
      </c>
      <c r="AI5" s="171"/>
      <c r="AJ5" s="169"/>
    </row>
    <row r="6" spans="1:36" ht="24" customHeight="1">
      <c r="A6" s="117"/>
      <c r="B6" s="118" t="s">
        <v>6</v>
      </c>
      <c r="C6" s="119">
        <f>SUM(C7,C21,C29,C46)</f>
        <v>22929</v>
      </c>
      <c r="D6" s="119">
        <f aca="true" t="shared" si="0" ref="D6:AI6">SUM(D7,D21,D29,D46)</f>
        <v>0</v>
      </c>
      <c r="E6" s="119">
        <f t="shared" si="0"/>
        <v>15464</v>
      </c>
      <c r="F6" s="119">
        <f t="shared" si="0"/>
        <v>0</v>
      </c>
      <c r="G6" s="119">
        <f t="shared" si="0"/>
        <v>7465</v>
      </c>
      <c r="H6" s="119">
        <f t="shared" si="0"/>
        <v>0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36</v>
      </c>
      <c r="Q6" s="119">
        <f t="shared" si="0"/>
        <v>28.549999999999997</v>
      </c>
      <c r="R6" s="119">
        <f t="shared" si="0"/>
        <v>2.79</v>
      </c>
      <c r="S6" s="119">
        <f t="shared" si="0"/>
        <v>0</v>
      </c>
      <c r="T6" s="119">
        <f t="shared" si="0"/>
        <v>5.6899999999999995</v>
      </c>
      <c r="U6" s="119">
        <f t="shared" si="0"/>
        <v>3</v>
      </c>
      <c r="V6" s="119">
        <f t="shared" si="0"/>
        <v>0</v>
      </c>
      <c r="W6" s="119">
        <f t="shared" si="0"/>
        <v>0</v>
      </c>
      <c r="X6" s="119">
        <f t="shared" si="0"/>
        <v>0</v>
      </c>
      <c r="Y6" s="119">
        <f t="shared" si="0"/>
        <v>0</v>
      </c>
      <c r="Z6" s="119">
        <f t="shared" si="0"/>
        <v>9000</v>
      </c>
      <c r="AA6" s="119">
        <f t="shared" si="0"/>
        <v>672</v>
      </c>
      <c r="AB6" s="119">
        <f t="shared" si="0"/>
        <v>337</v>
      </c>
      <c r="AC6" s="119">
        <f t="shared" si="0"/>
        <v>11</v>
      </c>
      <c r="AD6" s="119">
        <f t="shared" si="0"/>
        <v>0</v>
      </c>
      <c r="AE6" s="119">
        <f t="shared" si="0"/>
        <v>335</v>
      </c>
      <c r="AF6" s="119">
        <f t="shared" si="0"/>
        <v>115944</v>
      </c>
      <c r="AG6" s="119">
        <f t="shared" si="0"/>
        <v>25664</v>
      </c>
      <c r="AH6" s="119">
        <f t="shared" si="0"/>
        <v>560</v>
      </c>
      <c r="AI6" s="119">
        <f t="shared" si="0"/>
        <v>90280</v>
      </c>
      <c r="AJ6" s="120"/>
    </row>
    <row r="7" spans="1:36" ht="21.75" customHeight="1">
      <c r="A7" s="121">
        <v>1</v>
      </c>
      <c r="B7" s="122" t="s">
        <v>313</v>
      </c>
      <c r="C7" s="123">
        <f aca="true" t="shared" si="1" ref="C7:V7">SUM(C8:C20)</f>
        <v>6064</v>
      </c>
      <c r="D7" s="123">
        <f t="shared" si="1"/>
        <v>0</v>
      </c>
      <c r="E7" s="123">
        <f t="shared" si="1"/>
        <v>4192</v>
      </c>
      <c r="F7" s="123">
        <f t="shared" si="1"/>
        <v>0</v>
      </c>
      <c r="G7" s="123">
        <f t="shared" si="1"/>
        <v>1872</v>
      </c>
      <c r="H7" s="123">
        <f t="shared" si="1"/>
        <v>0</v>
      </c>
      <c r="I7" s="123">
        <f t="shared" si="1"/>
        <v>0</v>
      </c>
      <c r="J7" s="123">
        <f t="shared" si="1"/>
        <v>0</v>
      </c>
      <c r="K7" s="123">
        <f t="shared" si="1"/>
        <v>0</v>
      </c>
      <c r="L7" s="123">
        <f t="shared" si="1"/>
        <v>0</v>
      </c>
      <c r="M7" s="123">
        <f t="shared" si="1"/>
        <v>0</v>
      </c>
      <c r="N7" s="123">
        <f t="shared" si="1"/>
        <v>0</v>
      </c>
      <c r="O7" s="123">
        <f t="shared" si="1"/>
        <v>0</v>
      </c>
      <c r="P7" s="123">
        <f t="shared" si="1"/>
        <v>0</v>
      </c>
      <c r="Q7" s="123">
        <f t="shared" si="1"/>
        <v>0</v>
      </c>
      <c r="R7" s="123">
        <f t="shared" si="1"/>
        <v>0</v>
      </c>
      <c r="S7" s="123">
        <f t="shared" si="1"/>
        <v>0</v>
      </c>
      <c r="T7" s="123">
        <f t="shared" si="1"/>
        <v>0</v>
      </c>
      <c r="U7" s="123">
        <f t="shared" si="1"/>
        <v>0</v>
      </c>
      <c r="V7" s="123">
        <f t="shared" si="1"/>
        <v>0</v>
      </c>
      <c r="W7" s="123">
        <f aca="true" t="shared" si="2" ref="W7:AI7">SUM(W8:W20)</f>
        <v>0</v>
      </c>
      <c r="X7" s="123">
        <f t="shared" si="2"/>
        <v>0</v>
      </c>
      <c r="Y7" s="123">
        <f t="shared" si="2"/>
        <v>0</v>
      </c>
      <c r="Z7" s="123">
        <f t="shared" si="2"/>
        <v>9000</v>
      </c>
      <c r="AA7" s="123">
        <f t="shared" si="2"/>
        <v>194</v>
      </c>
      <c r="AB7" s="123">
        <f t="shared" si="2"/>
        <v>70</v>
      </c>
      <c r="AC7" s="123">
        <f t="shared" si="2"/>
        <v>10</v>
      </c>
      <c r="AD7" s="123">
        <f t="shared" si="2"/>
        <v>0</v>
      </c>
      <c r="AE7" s="123">
        <f t="shared" si="2"/>
        <v>124</v>
      </c>
      <c r="AF7" s="123">
        <f t="shared" si="2"/>
        <v>64686</v>
      </c>
      <c r="AG7" s="123">
        <f t="shared" si="2"/>
        <v>9000</v>
      </c>
      <c r="AH7" s="123">
        <f t="shared" si="2"/>
        <v>534</v>
      </c>
      <c r="AI7" s="123">
        <f t="shared" si="2"/>
        <v>55686</v>
      </c>
      <c r="AJ7" s="120"/>
    </row>
    <row r="8" spans="1:36" s="1" customFormat="1" ht="21.75" customHeight="1">
      <c r="A8" s="124">
        <v>1.1</v>
      </c>
      <c r="B8" s="125" t="s">
        <v>376</v>
      </c>
      <c r="C8" s="123">
        <f aca="true" t="shared" si="3" ref="C8:C20">SUM(D8:K8)</f>
        <v>489</v>
      </c>
      <c r="D8" s="123"/>
      <c r="E8" s="126">
        <v>336</v>
      </c>
      <c r="F8" s="126"/>
      <c r="G8" s="126">
        <v>153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3"/>
      <c r="Y8" s="123"/>
      <c r="Z8" s="123">
        <f>SUM(AG8)</f>
        <v>534</v>
      </c>
      <c r="AA8" s="128">
        <f>SUM(AB8,AE8)</f>
        <v>6</v>
      </c>
      <c r="AB8" s="123">
        <v>3</v>
      </c>
      <c r="AC8" s="123"/>
      <c r="AD8" s="129"/>
      <c r="AE8" s="123">
        <v>3</v>
      </c>
      <c r="AF8" s="128">
        <f aca="true" t="shared" si="4" ref="AF8:AF19">SUM(AG8,AI8)</f>
        <v>2521</v>
      </c>
      <c r="AG8" s="123">
        <v>534</v>
      </c>
      <c r="AH8" s="123"/>
      <c r="AI8" s="123">
        <v>1987</v>
      </c>
      <c r="AJ8" s="120" t="s">
        <v>314</v>
      </c>
    </row>
    <row r="9" spans="1:36" s="1" customFormat="1" ht="21.75" customHeight="1">
      <c r="A9" s="124">
        <v>1.2</v>
      </c>
      <c r="B9" s="125" t="s">
        <v>377</v>
      </c>
      <c r="C9" s="123">
        <f t="shared" si="3"/>
        <v>464</v>
      </c>
      <c r="D9" s="123"/>
      <c r="E9" s="126">
        <v>320</v>
      </c>
      <c r="F9" s="126"/>
      <c r="G9" s="126">
        <v>144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3"/>
      <c r="Y9" s="123"/>
      <c r="Z9" s="123">
        <f aca="true" t="shared" si="5" ref="Z9:Z20">SUM(AG9)</f>
        <v>484</v>
      </c>
      <c r="AA9" s="128">
        <f aca="true" t="shared" si="6" ref="AA9:AA20">SUM(AB9,AE9)</f>
        <v>17</v>
      </c>
      <c r="AB9" s="123">
        <v>11</v>
      </c>
      <c r="AC9" s="123">
        <v>6</v>
      </c>
      <c r="AD9" s="130" t="s">
        <v>315</v>
      </c>
      <c r="AE9" s="123">
        <v>6</v>
      </c>
      <c r="AF9" s="128">
        <f t="shared" si="4"/>
        <v>3280</v>
      </c>
      <c r="AG9" s="123">
        <v>484</v>
      </c>
      <c r="AH9" s="123">
        <v>256</v>
      </c>
      <c r="AI9" s="123">
        <v>2796</v>
      </c>
      <c r="AJ9" s="120" t="s">
        <v>316</v>
      </c>
    </row>
    <row r="10" spans="1:36" s="1" customFormat="1" ht="21.75" customHeight="1">
      <c r="A10" s="124">
        <v>1.3</v>
      </c>
      <c r="B10" s="125" t="s">
        <v>317</v>
      </c>
      <c r="C10" s="123">
        <f t="shared" si="3"/>
        <v>447</v>
      </c>
      <c r="D10" s="123"/>
      <c r="E10" s="126">
        <v>312</v>
      </c>
      <c r="F10" s="126"/>
      <c r="G10" s="126">
        <v>135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3"/>
      <c r="Y10" s="123"/>
      <c r="Z10" s="123">
        <f t="shared" si="5"/>
        <v>836</v>
      </c>
      <c r="AA10" s="128">
        <f t="shared" si="6"/>
        <v>19</v>
      </c>
      <c r="AB10" s="123">
        <v>4</v>
      </c>
      <c r="AC10" s="123">
        <v>1</v>
      </c>
      <c r="AD10" s="130" t="s">
        <v>318</v>
      </c>
      <c r="AE10" s="123">
        <v>15</v>
      </c>
      <c r="AF10" s="128">
        <f t="shared" si="4"/>
        <v>3487</v>
      </c>
      <c r="AG10" s="123">
        <v>836</v>
      </c>
      <c r="AH10" s="123">
        <v>74</v>
      </c>
      <c r="AI10" s="123">
        <v>2651</v>
      </c>
      <c r="AJ10" s="120"/>
    </row>
    <row r="11" spans="1:36" s="1" customFormat="1" ht="21.75" customHeight="1">
      <c r="A11" s="124">
        <v>1.4</v>
      </c>
      <c r="B11" s="125" t="s">
        <v>319</v>
      </c>
      <c r="C11" s="123">
        <f t="shared" si="3"/>
        <v>464</v>
      </c>
      <c r="D11" s="123"/>
      <c r="E11" s="126">
        <v>320</v>
      </c>
      <c r="F11" s="126"/>
      <c r="G11" s="126">
        <v>144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3"/>
      <c r="Y11" s="123"/>
      <c r="Z11" s="123">
        <f t="shared" si="5"/>
        <v>445</v>
      </c>
      <c r="AA11" s="128">
        <f t="shared" si="6"/>
        <v>14</v>
      </c>
      <c r="AB11" s="123">
        <v>1</v>
      </c>
      <c r="AC11" s="123">
        <v>0</v>
      </c>
      <c r="AD11" s="131"/>
      <c r="AE11" s="123">
        <v>13</v>
      </c>
      <c r="AF11" s="128">
        <f t="shared" si="4"/>
        <v>9950</v>
      </c>
      <c r="AG11" s="123">
        <v>445</v>
      </c>
      <c r="AH11" s="123">
        <v>0</v>
      </c>
      <c r="AI11" s="123">
        <v>9505</v>
      </c>
      <c r="AJ11" s="120"/>
    </row>
    <row r="12" spans="1:36" s="1" customFormat="1" ht="21.75" customHeight="1">
      <c r="A12" s="124">
        <v>1.5</v>
      </c>
      <c r="B12" s="125" t="s">
        <v>320</v>
      </c>
      <c r="C12" s="123">
        <f t="shared" si="3"/>
        <v>505</v>
      </c>
      <c r="D12" s="123"/>
      <c r="E12" s="126">
        <v>352</v>
      </c>
      <c r="F12" s="126"/>
      <c r="G12" s="126">
        <v>153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3"/>
      <c r="Y12" s="123"/>
      <c r="Z12" s="123">
        <f t="shared" si="5"/>
        <v>787</v>
      </c>
      <c r="AA12" s="128">
        <f t="shared" si="6"/>
        <v>9</v>
      </c>
      <c r="AB12" s="123">
        <v>5</v>
      </c>
      <c r="AC12" s="123">
        <v>0</v>
      </c>
      <c r="AD12" s="130">
        <v>0</v>
      </c>
      <c r="AE12" s="123">
        <v>4</v>
      </c>
      <c r="AF12" s="128">
        <f t="shared" si="4"/>
        <v>3602</v>
      </c>
      <c r="AG12" s="123">
        <v>787</v>
      </c>
      <c r="AH12" s="123">
        <v>0</v>
      </c>
      <c r="AI12" s="123">
        <v>2815</v>
      </c>
      <c r="AJ12" s="120"/>
    </row>
    <row r="13" spans="1:36" s="1" customFormat="1" ht="21.75" customHeight="1">
      <c r="A13" s="124" t="s">
        <v>378</v>
      </c>
      <c r="B13" s="125" t="s">
        <v>379</v>
      </c>
      <c r="C13" s="123">
        <f t="shared" si="3"/>
        <v>464</v>
      </c>
      <c r="D13" s="123"/>
      <c r="E13" s="126">
        <v>320</v>
      </c>
      <c r="F13" s="126"/>
      <c r="G13" s="126">
        <v>144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3"/>
      <c r="Y13" s="123"/>
      <c r="Z13" s="123">
        <f t="shared" si="5"/>
        <v>601</v>
      </c>
      <c r="AA13" s="128">
        <f t="shared" si="6"/>
        <v>12</v>
      </c>
      <c r="AB13" s="123">
        <v>2</v>
      </c>
      <c r="AC13" s="123"/>
      <c r="AD13" s="130"/>
      <c r="AE13" s="123">
        <v>10</v>
      </c>
      <c r="AF13" s="128">
        <f t="shared" si="4"/>
        <v>4670</v>
      </c>
      <c r="AG13" s="123">
        <v>601</v>
      </c>
      <c r="AH13" s="123">
        <v>164</v>
      </c>
      <c r="AI13" s="123">
        <v>4069</v>
      </c>
      <c r="AJ13" s="120"/>
    </row>
    <row r="14" spans="1:36" s="1" customFormat="1" ht="21.75" customHeight="1">
      <c r="A14" s="124">
        <v>1.7</v>
      </c>
      <c r="B14" s="125" t="s">
        <v>380</v>
      </c>
      <c r="C14" s="123">
        <f t="shared" si="3"/>
        <v>472</v>
      </c>
      <c r="D14" s="123"/>
      <c r="E14" s="126">
        <v>328</v>
      </c>
      <c r="F14" s="126"/>
      <c r="G14" s="126">
        <v>144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3"/>
      <c r="Y14" s="123"/>
      <c r="Z14" s="123">
        <f t="shared" si="5"/>
        <v>1643</v>
      </c>
      <c r="AA14" s="128">
        <f t="shared" si="6"/>
        <v>25</v>
      </c>
      <c r="AB14" s="132">
        <v>9</v>
      </c>
      <c r="AC14" s="132">
        <v>0</v>
      </c>
      <c r="AD14" s="133">
        <v>0</v>
      </c>
      <c r="AE14" s="132">
        <v>16</v>
      </c>
      <c r="AF14" s="128">
        <f t="shared" si="4"/>
        <v>7692</v>
      </c>
      <c r="AG14" s="132">
        <v>1643</v>
      </c>
      <c r="AH14" s="132">
        <v>19</v>
      </c>
      <c r="AI14" s="123">
        <v>6049</v>
      </c>
      <c r="AJ14" s="120"/>
    </row>
    <row r="15" spans="1:36" s="1" customFormat="1" ht="21.75" customHeight="1">
      <c r="A15" s="124">
        <v>1.8</v>
      </c>
      <c r="B15" s="125" t="s">
        <v>321</v>
      </c>
      <c r="C15" s="123">
        <f t="shared" si="3"/>
        <v>464</v>
      </c>
      <c r="D15" s="123"/>
      <c r="E15" s="126">
        <v>320</v>
      </c>
      <c r="F15" s="126"/>
      <c r="G15" s="126">
        <v>144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3"/>
      <c r="Y15" s="123"/>
      <c r="Z15" s="123">
        <f t="shared" si="5"/>
        <v>253</v>
      </c>
      <c r="AA15" s="128">
        <f t="shared" si="6"/>
        <v>8</v>
      </c>
      <c r="AB15" s="123">
        <v>5</v>
      </c>
      <c r="AC15" s="123">
        <v>2</v>
      </c>
      <c r="AD15" s="130" t="s">
        <v>322</v>
      </c>
      <c r="AE15" s="123">
        <v>3</v>
      </c>
      <c r="AF15" s="128">
        <f t="shared" si="4"/>
        <v>1785</v>
      </c>
      <c r="AG15" s="123">
        <v>253</v>
      </c>
      <c r="AH15" s="123">
        <v>0</v>
      </c>
      <c r="AI15" s="123">
        <v>1532</v>
      </c>
      <c r="AJ15" s="120"/>
    </row>
    <row r="16" spans="1:36" s="2" customFormat="1" ht="21.75" customHeight="1">
      <c r="A16" s="124">
        <v>1.9</v>
      </c>
      <c r="B16" s="125" t="s">
        <v>323</v>
      </c>
      <c r="C16" s="123">
        <f t="shared" si="3"/>
        <v>472</v>
      </c>
      <c r="D16" s="123"/>
      <c r="E16" s="126">
        <v>328</v>
      </c>
      <c r="F16" s="126"/>
      <c r="G16" s="126">
        <v>144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3"/>
      <c r="Y16" s="123"/>
      <c r="Z16" s="123">
        <f t="shared" si="5"/>
        <v>178</v>
      </c>
      <c r="AA16" s="128">
        <f t="shared" si="6"/>
        <v>7</v>
      </c>
      <c r="AB16" s="123">
        <v>1</v>
      </c>
      <c r="AC16" s="123"/>
      <c r="AD16" s="130"/>
      <c r="AE16" s="123">
        <v>6</v>
      </c>
      <c r="AF16" s="128">
        <f t="shared" si="4"/>
        <v>1851</v>
      </c>
      <c r="AG16" s="123">
        <v>178</v>
      </c>
      <c r="AH16" s="123"/>
      <c r="AI16" s="123">
        <v>1673</v>
      </c>
      <c r="AJ16" s="120"/>
    </row>
    <row r="17" spans="1:36" s="1" customFormat="1" ht="21.75" customHeight="1">
      <c r="A17" s="124" t="s">
        <v>381</v>
      </c>
      <c r="B17" s="125" t="s">
        <v>324</v>
      </c>
      <c r="C17" s="123">
        <f t="shared" si="3"/>
        <v>456</v>
      </c>
      <c r="D17" s="123"/>
      <c r="E17" s="126">
        <v>312</v>
      </c>
      <c r="F17" s="126"/>
      <c r="G17" s="126">
        <v>144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3"/>
      <c r="Y17" s="123"/>
      <c r="Z17" s="123">
        <f t="shared" si="5"/>
        <v>523</v>
      </c>
      <c r="AA17" s="128">
        <f t="shared" si="6"/>
        <v>17</v>
      </c>
      <c r="AB17" s="123">
        <v>2</v>
      </c>
      <c r="AC17" s="123"/>
      <c r="AD17" s="130"/>
      <c r="AE17" s="123">
        <v>15</v>
      </c>
      <c r="AF17" s="128">
        <f t="shared" si="4"/>
        <v>6180</v>
      </c>
      <c r="AG17" s="123">
        <v>523</v>
      </c>
      <c r="AH17" s="123"/>
      <c r="AI17" s="123">
        <v>5657</v>
      </c>
      <c r="AJ17" s="120"/>
    </row>
    <row r="18" spans="1:36" s="3" customFormat="1" ht="21.75" customHeight="1">
      <c r="A18" s="124">
        <v>1.11</v>
      </c>
      <c r="B18" s="125" t="s">
        <v>325</v>
      </c>
      <c r="C18" s="123">
        <f t="shared" si="3"/>
        <v>464</v>
      </c>
      <c r="D18" s="123"/>
      <c r="E18" s="126">
        <v>320</v>
      </c>
      <c r="F18" s="126"/>
      <c r="G18" s="126">
        <v>144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3"/>
      <c r="Y18" s="123"/>
      <c r="Z18" s="123">
        <f t="shared" si="5"/>
        <v>1634</v>
      </c>
      <c r="AA18" s="128">
        <f t="shared" si="6"/>
        <v>23</v>
      </c>
      <c r="AB18" s="123">
        <v>18</v>
      </c>
      <c r="AC18" s="123"/>
      <c r="AD18" s="130"/>
      <c r="AE18" s="123">
        <v>5</v>
      </c>
      <c r="AF18" s="128">
        <f t="shared" si="4"/>
        <v>8768</v>
      </c>
      <c r="AG18" s="123">
        <v>1634</v>
      </c>
      <c r="AH18" s="123">
        <v>16</v>
      </c>
      <c r="AI18" s="123">
        <v>7134</v>
      </c>
      <c r="AJ18" s="120"/>
    </row>
    <row r="19" spans="1:36" s="1" customFormat="1" ht="21.75" customHeight="1">
      <c r="A19" s="124">
        <v>1.12</v>
      </c>
      <c r="B19" s="125" t="s">
        <v>326</v>
      </c>
      <c r="C19" s="123">
        <f t="shared" si="3"/>
        <v>456</v>
      </c>
      <c r="D19" s="123"/>
      <c r="E19" s="126">
        <v>312</v>
      </c>
      <c r="F19" s="126"/>
      <c r="G19" s="126">
        <v>144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3"/>
      <c r="Y19" s="123"/>
      <c r="Z19" s="123">
        <f t="shared" si="5"/>
        <v>549</v>
      </c>
      <c r="AA19" s="128">
        <f t="shared" si="6"/>
        <v>8</v>
      </c>
      <c r="AB19" s="123">
        <v>3</v>
      </c>
      <c r="AC19" s="123">
        <v>1</v>
      </c>
      <c r="AD19" s="130" t="s">
        <v>327</v>
      </c>
      <c r="AE19" s="123">
        <v>5</v>
      </c>
      <c r="AF19" s="128">
        <f t="shared" si="4"/>
        <v>5492</v>
      </c>
      <c r="AG19" s="123">
        <v>549</v>
      </c>
      <c r="AH19" s="123">
        <v>5</v>
      </c>
      <c r="AI19" s="123">
        <v>4943</v>
      </c>
      <c r="AJ19" s="120"/>
    </row>
    <row r="20" spans="1:36" s="1" customFormat="1" ht="21.75" customHeight="1">
      <c r="A20" s="124">
        <v>1.13</v>
      </c>
      <c r="B20" s="125" t="s">
        <v>328</v>
      </c>
      <c r="C20" s="123">
        <f t="shared" si="3"/>
        <v>447</v>
      </c>
      <c r="D20" s="126"/>
      <c r="E20" s="126">
        <v>312</v>
      </c>
      <c r="F20" s="126"/>
      <c r="G20" s="126">
        <v>135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3">
        <f t="shared" si="5"/>
        <v>533</v>
      </c>
      <c r="AA20" s="128">
        <f t="shared" si="6"/>
        <v>29</v>
      </c>
      <c r="AB20" s="126">
        <v>6</v>
      </c>
      <c r="AC20" s="126"/>
      <c r="AD20" s="134"/>
      <c r="AE20" s="126">
        <v>23</v>
      </c>
      <c r="AF20" s="128">
        <f aca="true" t="shared" si="7" ref="AF20:AF49">SUM(AG20,AI20)</f>
        <v>5408</v>
      </c>
      <c r="AG20" s="126">
        <v>533</v>
      </c>
      <c r="AH20" s="126"/>
      <c r="AI20" s="123">
        <v>4875</v>
      </c>
      <c r="AJ20" s="120"/>
    </row>
    <row r="21" spans="1:36" ht="21.75" customHeight="1">
      <c r="A21" s="124"/>
      <c r="B21" s="122" t="s">
        <v>26</v>
      </c>
      <c r="C21" s="126">
        <f aca="true" t="shared" si="8" ref="C21:AI21">SUM(C22,C23,C24,C25,C26,C27,C28)</f>
        <v>9938</v>
      </c>
      <c r="D21" s="126">
        <f t="shared" si="8"/>
        <v>0</v>
      </c>
      <c r="E21" s="126">
        <f t="shared" si="8"/>
        <v>7272</v>
      </c>
      <c r="F21" s="126">
        <f t="shared" si="8"/>
        <v>0</v>
      </c>
      <c r="G21" s="126">
        <f t="shared" si="8"/>
        <v>2666</v>
      </c>
      <c r="H21" s="126">
        <f t="shared" si="8"/>
        <v>0</v>
      </c>
      <c r="I21" s="126">
        <f t="shared" si="8"/>
        <v>0</v>
      </c>
      <c r="J21" s="126">
        <f t="shared" si="8"/>
        <v>0</v>
      </c>
      <c r="K21" s="126">
        <f t="shared" si="8"/>
        <v>0</v>
      </c>
      <c r="L21" s="126">
        <f t="shared" si="8"/>
        <v>0</v>
      </c>
      <c r="M21" s="126">
        <f t="shared" si="8"/>
        <v>0</v>
      </c>
      <c r="N21" s="126">
        <f t="shared" si="8"/>
        <v>0</v>
      </c>
      <c r="O21" s="126">
        <f t="shared" si="8"/>
        <v>0</v>
      </c>
      <c r="P21" s="126">
        <f t="shared" si="8"/>
        <v>0</v>
      </c>
      <c r="Q21" s="127">
        <f t="shared" si="8"/>
        <v>28.549999999999997</v>
      </c>
      <c r="R21" s="127">
        <f t="shared" si="8"/>
        <v>2.79</v>
      </c>
      <c r="S21" s="126">
        <f t="shared" si="8"/>
        <v>0</v>
      </c>
      <c r="T21" s="126">
        <f t="shared" si="8"/>
        <v>0</v>
      </c>
      <c r="U21" s="126">
        <f t="shared" si="8"/>
        <v>0</v>
      </c>
      <c r="V21" s="126">
        <f t="shared" si="8"/>
        <v>0</v>
      </c>
      <c r="W21" s="126">
        <f t="shared" si="8"/>
        <v>0</v>
      </c>
      <c r="X21" s="126">
        <f t="shared" si="8"/>
        <v>0</v>
      </c>
      <c r="Y21" s="126">
        <f t="shared" si="8"/>
        <v>0</v>
      </c>
      <c r="Z21" s="126">
        <f t="shared" si="8"/>
        <v>0</v>
      </c>
      <c r="AA21" s="126">
        <f t="shared" si="8"/>
        <v>18</v>
      </c>
      <c r="AB21" s="126">
        <f t="shared" si="8"/>
        <v>7</v>
      </c>
      <c r="AC21" s="126">
        <f t="shared" si="8"/>
        <v>0</v>
      </c>
      <c r="AD21" s="126">
        <f t="shared" si="8"/>
        <v>0</v>
      </c>
      <c r="AE21" s="126">
        <f t="shared" si="8"/>
        <v>11</v>
      </c>
      <c r="AF21" s="126">
        <f t="shared" si="8"/>
        <v>7479</v>
      </c>
      <c r="AG21" s="126">
        <f t="shared" si="8"/>
        <v>1101</v>
      </c>
      <c r="AH21" s="126">
        <f t="shared" si="8"/>
        <v>0</v>
      </c>
      <c r="AI21" s="126">
        <f t="shared" si="8"/>
        <v>6378</v>
      </c>
      <c r="AJ21" s="120"/>
    </row>
    <row r="22" spans="1:36" s="3" customFormat="1" ht="18.75" customHeight="1">
      <c r="A22" s="135" t="s">
        <v>329</v>
      </c>
      <c r="B22" s="136" t="s">
        <v>330</v>
      </c>
      <c r="C22" s="137">
        <f aca="true" t="shared" si="9" ref="C22:C28">SUM(D22:K22)</f>
        <v>1584</v>
      </c>
      <c r="D22" s="138"/>
      <c r="E22" s="138">
        <v>1260</v>
      </c>
      <c r="F22" s="138"/>
      <c r="G22" s="138">
        <v>324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9">
        <v>5.8</v>
      </c>
      <c r="R22" s="138"/>
      <c r="S22" s="138"/>
      <c r="T22" s="138"/>
      <c r="U22" s="138"/>
      <c r="V22" s="138"/>
      <c r="W22" s="138"/>
      <c r="X22" s="138"/>
      <c r="Y22" s="134"/>
      <c r="Z22" s="138"/>
      <c r="AA22" s="128">
        <f>SUM(AB22,AE22)</f>
        <v>2</v>
      </c>
      <c r="AB22" s="128"/>
      <c r="AC22" s="128"/>
      <c r="AD22" s="128"/>
      <c r="AE22" s="128">
        <v>2</v>
      </c>
      <c r="AF22" s="128">
        <f t="shared" si="7"/>
        <v>903</v>
      </c>
      <c r="AG22" s="128">
        <v>153</v>
      </c>
      <c r="AH22" s="128"/>
      <c r="AI22" s="128">
        <v>750</v>
      </c>
      <c r="AJ22" s="140"/>
    </row>
    <row r="23" spans="1:36" s="3" customFormat="1" ht="18.75" customHeight="1">
      <c r="A23" s="135" t="s">
        <v>331</v>
      </c>
      <c r="B23" s="136" t="s">
        <v>382</v>
      </c>
      <c r="C23" s="137">
        <f t="shared" si="9"/>
        <v>2086</v>
      </c>
      <c r="D23" s="138"/>
      <c r="E23" s="138">
        <v>1659</v>
      </c>
      <c r="F23" s="138"/>
      <c r="G23" s="138">
        <v>427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9">
        <v>7.4</v>
      </c>
      <c r="R23" s="138"/>
      <c r="S23" s="138"/>
      <c r="T23" s="138"/>
      <c r="U23" s="138"/>
      <c r="V23" s="138"/>
      <c r="W23" s="138"/>
      <c r="X23" s="138"/>
      <c r="Y23" s="134"/>
      <c r="Z23" s="138"/>
      <c r="AA23" s="128">
        <f aca="true" t="shared" si="10" ref="AA23:AA49">SUM(AB23,AE23)</f>
        <v>2</v>
      </c>
      <c r="AB23" s="128"/>
      <c r="AC23" s="128"/>
      <c r="AD23" s="128"/>
      <c r="AE23" s="128">
        <v>2</v>
      </c>
      <c r="AF23" s="128">
        <f t="shared" si="7"/>
        <v>847</v>
      </c>
      <c r="AG23" s="128">
        <v>105</v>
      </c>
      <c r="AH23" s="128"/>
      <c r="AI23" s="128">
        <v>742</v>
      </c>
      <c r="AJ23" s="140"/>
    </row>
    <row r="24" spans="1:36" s="1" customFormat="1" ht="18.75" customHeight="1">
      <c r="A24" s="135" t="s">
        <v>332</v>
      </c>
      <c r="B24" s="136" t="s">
        <v>333</v>
      </c>
      <c r="C24" s="137">
        <f t="shared" si="9"/>
        <v>871</v>
      </c>
      <c r="D24" s="138"/>
      <c r="E24" s="138">
        <v>693</v>
      </c>
      <c r="F24" s="138"/>
      <c r="G24" s="138">
        <v>178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9">
        <v>0.68</v>
      </c>
      <c r="R24" s="138"/>
      <c r="S24" s="138"/>
      <c r="T24" s="138"/>
      <c r="U24" s="138"/>
      <c r="V24" s="138"/>
      <c r="W24" s="138"/>
      <c r="X24" s="138"/>
      <c r="Y24" s="134"/>
      <c r="Z24" s="138"/>
      <c r="AA24" s="128">
        <f t="shared" si="10"/>
        <v>1</v>
      </c>
      <c r="AB24" s="126">
        <v>0</v>
      </c>
      <c r="AC24" s="126"/>
      <c r="AD24" s="126"/>
      <c r="AE24" s="126">
        <v>1</v>
      </c>
      <c r="AF24" s="128">
        <f t="shared" si="7"/>
        <v>544</v>
      </c>
      <c r="AG24" s="138">
        <v>25</v>
      </c>
      <c r="AH24" s="126"/>
      <c r="AI24" s="126">
        <v>519</v>
      </c>
      <c r="AJ24" s="140"/>
    </row>
    <row r="25" spans="1:36" s="1" customFormat="1" ht="18.75" customHeight="1">
      <c r="A25" s="135" t="s">
        <v>334</v>
      </c>
      <c r="B25" s="136" t="s">
        <v>335</v>
      </c>
      <c r="C25" s="137">
        <f t="shared" si="9"/>
        <v>350</v>
      </c>
      <c r="D25" s="138"/>
      <c r="E25" s="138"/>
      <c r="F25" s="138"/>
      <c r="G25" s="138">
        <v>350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9">
        <v>0.5</v>
      </c>
      <c r="R25" s="138"/>
      <c r="S25" s="138"/>
      <c r="T25" s="138"/>
      <c r="U25" s="138"/>
      <c r="V25" s="138"/>
      <c r="W25" s="138"/>
      <c r="X25" s="138"/>
      <c r="Y25" s="134"/>
      <c r="Z25" s="138"/>
      <c r="AA25" s="128">
        <f t="shared" si="10"/>
        <v>1</v>
      </c>
      <c r="AB25" s="128">
        <v>1</v>
      </c>
      <c r="AC25" s="128"/>
      <c r="AD25" s="128"/>
      <c r="AE25" s="128"/>
      <c r="AF25" s="128">
        <f t="shared" si="7"/>
        <v>200</v>
      </c>
      <c r="AG25" s="128">
        <v>50</v>
      </c>
      <c r="AH25" s="128"/>
      <c r="AI25" s="128">
        <v>150</v>
      </c>
      <c r="AJ25" s="140"/>
    </row>
    <row r="26" spans="1:36" s="1" customFormat="1" ht="18.75" customHeight="1">
      <c r="A26" s="135" t="s">
        <v>336</v>
      </c>
      <c r="B26" s="136" t="s">
        <v>337</v>
      </c>
      <c r="C26" s="137">
        <f t="shared" si="9"/>
        <v>1672</v>
      </c>
      <c r="D26" s="138"/>
      <c r="E26" s="138">
        <v>1330</v>
      </c>
      <c r="F26" s="138"/>
      <c r="G26" s="138">
        <v>342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9">
        <v>4.7</v>
      </c>
      <c r="R26" s="139">
        <v>2.79</v>
      </c>
      <c r="S26" s="138"/>
      <c r="T26" s="138"/>
      <c r="U26" s="138"/>
      <c r="V26" s="138"/>
      <c r="W26" s="138"/>
      <c r="X26" s="138"/>
      <c r="Y26" s="134"/>
      <c r="Z26" s="138"/>
      <c r="AA26" s="128">
        <f t="shared" si="10"/>
        <v>3</v>
      </c>
      <c r="AB26" s="126">
        <v>2</v>
      </c>
      <c r="AC26" s="126">
        <v>0</v>
      </c>
      <c r="AD26" s="141"/>
      <c r="AE26" s="126">
        <v>1</v>
      </c>
      <c r="AF26" s="128">
        <f t="shared" si="7"/>
        <v>1309</v>
      </c>
      <c r="AG26" s="138">
        <v>280</v>
      </c>
      <c r="AH26" s="126">
        <v>0</v>
      </c>
      <c r="AI26" s="126">
        <v>1029</v>
      </c>
      <c r="AJ26" s="140"/>
    </row>
    <row r="27" spans="1:36" s="1" customFormat="1" ht="18.75" customHeight="1">
      <c r="A27" s="135" t="s">
        <v>338</v>
      </c>
      <c r="B27" s="136" t="s">
        <v>339</v>
      </c>
      <c r="C27" s="137">
        <f t="shared" si="9"/>
        <v>2134</v>
      </c>
      <c r="D27" s="138"/>
      <c r="E27" s="138">
        <v>1343</v>
      </c>
      <c r="F27" s="138"/>
      <c r="G27" s="138">
        <v>791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9">
        <v>5.05</v>
      </c>
      <c r="R27" s="138"/>
      <c r="S27" s="138"/>
      <c r="T27" s="138"/>
      <c r="U27" s="138"/>
      <c r="V27" s="138"/>
      <c r="W27" s="138"/>
      <c r="X27" s="138"/>
      <c r="Y27" s="142"/>
      <c r="Z27" s="138"/>
      <c r="AA27" s="128">
        <f t="shared" si="10"/>
        <v>6</v>
      </c>
      <c r="AB27" s="128">
        <v>3</v>
      </c>
      <c r="AC27" s="128">
        <v>0</v>
      </c>
      <c r="AD27" s="128"/>
      <c r="AE27" s="128">
        <v>3</v>
      </c>
      <c r="AF27" s="128">
        <f t="shared" si="7"/>
        <v>2779</v>
      </c>
      <c r="AG27" s="128">
        <v>374</v>
      </c>
      <c r="AH27" s="128"/>
      <c r="AI27" s="128">
        <v>2405</v>
      </c>
      <c r="AJ27" s="140"/>
    </row>
    <row r="28" spans="1:36" s="3" customFormat="1" ht="18.75" customHeight="1">
      <c r="A28" s="135" t="s">
        <v>340</v>
      </c>
      <c r="B28" s="136" t="s">
        <v>341</v>
      </c>
      <c r="C28" s="137">
        <f t="shared" si="9"/>
        <v>1241</v>
      </c>
      <c r="D28" s="138"/>
      <c r="E28" s="138">
        <v>987</v>
      </c>
      <c r="F28" s="138"/>
      <c r="G28" s="138">
        <v>254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9">
        <v>4.42</v>
      </c>
      <c r="R28" s="138"/>
      <c r="S28" s="138"/>
      <c r="T28" s="138"/>
      <c r="U28" s="138"/>
      <c r="V28" s="138"/>
      <c r="W28" s="138"/>
      <c r="X28" s="138"/>
      <c r="Y28" s="134"/>
      <c r="Z28" s="138"/>
      <c r="AA28" s="128">
        <f t="shared" si="10"/>
        <v>3</v>
      </c>
      <c r="AB28" s="128">
        <v>1</v>
      </c>
      <c r="AC28" s="128"/>
      <c r="AD28" s="128"/>
      <c r="AE28" s="128">
        <v>2</v>
      </c>
      <c r="AF28" s="128">
        <f t="shared" si="7"/>
        <v>897</v>
      </c>
      <c r="AG28" s="128">
        <v>114</v>
      </c>
      <c r="AH28" s="128">
        <v>0</v>
      </c>
      <c r="AI28" s="128">
        <v>783</v>
      </c>
      <c r="AJ28" s="143"/>
    </row>
    <row r="29" spans="1:36" ht="21.75" customHeight="1">
      <c r="A29" s="124"/>
      <c r="B29" s="144" t="s">
        <v>28</v>
      </c>
      <c r="C29" s="123">
        <f>SUM(C30:C45)</f>
        <v>5325</v>
      </c>
      <c r="D29" s="123">
        <f aca="true" t="shared" si="11" ref="D29:AI29">SUM(D30:D45)</f>
        <v>0</v>
      </c>
      <c r="E29" s="123">
        <f t="shared" si="11"/>
        <v>2725</v>
      </c>
      <c r="F29" s="123">
        <f t="shared" si="11"/>
        <v>0</v>
      </c>
      <c r="G29" s="123">
        <f t="shared" si="11"/>
        <v>2600</v>
      </c>
      <c r="H29" s="123">
        <f t="shared" si="11"/>
        <v>0</v>
      </c>
      <c r="I29" s="123">
        <f t="shared" si="11"/>
        <v>0</v>
      </c>
      <c r="J29" s="123">
        <f t="shared" si="11"/>
        <v>0</v>
      </c>
      <c r="K29" s="123">
        <f t="shared" si="11"/>
        <v>0</v>
      </c>
      <c r="L29" s="123">
        <f t="shared" si="11"/>
        <v>0</v>
      </c>
      <c r="M29" s="123">
        <f t="shared" si="11"/>
        <v>0</v>
      </c>
      <c r="N29" s="123">
        <f t="shared" si="11"/>
        <v>0</v>
      </c>
      <c r="O29" s="123">
        <f t="shared" si="11"/>
        <v>0</v>
      </c>
      <c r="P29" s="123">
        <f t="shared" si="11"/>
        <v>0</v>
      </c>
      <c r="Q29" s="123">
        <f t="shared" si="11"/>
        <v>0</v>
      </c>
      <c r="R29" s="123">
        <f t="shared" si="11"/>
        <v>0</v>
      </c>
      <c r="S29" s="123">
        <f t="shared" si="11"/>
        <v>0</v>
      </c>
      <c r="T29" s="123">
        <f t="shared" si="11"/>
        <v>5.6899999999999995</v>
      </c>
      <c r="U29" s="123">
        <f t="shared" si="11"/>
        <v>3</v>
      </c>
      <c r="V29" s="123">
        <f t="shared" si="11"/>
        <v>0</v>
      </c>
      <c r="W29" s="123">
        <f t="shared" si="11"/>
        <v>0</v>
      </c>
      <c r="X29" s="123">
        <f t="shared" si="11"/>
        <v>0</v>
      </c>
      <c r="Y29" s="123">
        <f t="shared" si="11"/>
        <v>0</v>
      </c>
      <c r="Z29" s="123">
        <f t="shared" si="11"/>
        <v>0</v>
      </c>
      <c r="AA29" s="123">
        <f t="shared" si="11"/>
        <v>457</v>
      </c>
      <c r="AB29" s="123">
        <f t="shared" si="11"/>
        <v>257</v>
      </c>
      <c r="AC29" s="123">
        <f t="shared" si="11"/>
        <v>1</v>
      </c>
      <c r="AD29" s="123">
        <f t="shared" si="11"/>
        <v>0</v>
      </c>
      <c r="AE29" s="123">
        <f t="shared" si="11"/>
        <v>200</v>
      </c>
      <c r="AF29" s="123">
        <f t="shared" si="11"/>
        <v>42210</v>
      </c>
      <c r="AG29" s="123">
        <f t="shared" si="11"/>
        <v>15259</v>
      </c>
      <c r="AH29" s="123">
        <f t="shared" si="11"/>
        <v>26</v>
      </c>
      <c r="AI29" s="123">
        <f t="shared" si="11"/>
        <v>26951</v>
      </c>
      <c r="AJ29" s="120"/>
    </row>
    <row r="30" spans="1:36" s="1" customFormat="1" ht="21.75" customHeight="1">
      <c r="A30" s="135" t="s">
        <v>342</v>
      </c>
      <c r="B30" s="136" t="s">
        <v>343</v>
      </c>
      <c r="C30" s="137">
        <f aca="true" t="shared" si="12" ref="C30:C45">SUM(D30:K30)</f>
        <v>161</v>
      </c>
      <c r="D30" s="138"/>
      <c r="E30" s="138">
        <v>161</v>
      </c>
      <c r="F30" s="129"/>
      <c r="G30" s="138"/>
      <c r="H30" s="139"/>
      <c r="I30" s="138"/>
      <c r="J30" s="138"/>
      <c r="K30" s="138"/>
      <c r="L30" s="138"/>
      <c r="M30" s="138"/>
      <c r="N30" s="138"/>
      <c r="O30" s="138"/>
      <c r="P30" s="138"/>
      <c r="Q30" s="139"/>
      <c r="R30" s="138"/>
      <c r="S30" s="138"/>
      <c r="T30" s="139"/>
      <c r="U30" s="138"/>
      <c r="V30" s="138"/>
      <c r="W30" s="138"/>
      <c r="X30" s="138"/>
      <c r="Y30" s="134"/>
      <c r="Z30" s="138"/>
      <c r="AA30" s="128">
        <f t="shared" si="10"/>
        <v>0</v>
      </c>
      <c r="AB30" s="134"/>
      <c r="AC30" s="134"/>
      <c r="AD30" s="134"/>
      <c r="AE30" s="134"/>
      <c r="AF30" s="128">
        <f t="shared" si="7"/>
        <v>0</v>
      </c>
      <c r="AG30" s="142"/>
      <c r="AH30" s="134"/>
      <c r="AI30" s="134"/>
      <c r="AJ30" s="140"/>
    </row>
    <row r="31" spans="1:36" s="1" customFormat="1" ht="21.75" customHeight="1">
      <c r="A31" s="135" t="s">
        <v>344</v>
      </c>
      <c r="B31" s="136" t="s">
        <v>345</v>
      </c>
      <c r="C31" s="137">
        <f t="shared" si="12"/>
        <v>800</v>
      </c>
      <c r="D31" s="138"/>
      <c r="E31" s="138"/>
      <c r="F31" s="129"/>
      <c r="G31" s="138">
        <v>800</v>
      </c>
      <c r="H31" s="139"/>
      <c r="I31" s="138"/>
      <c r="J31" s="138"/>
      <c r="K31" s="138"/>
      <c r="L31" s="138"/>
      <c r="M31" s="138"/>
      <c r="N31" s="138"/>
      <c r="O31" s="138"/>
      <c r="P31" s="138"/>
      <c r="Q31" s="139"/>
      <c r="R31" s="138"/>
      <c r="S31" s="138"/>
      <c r="T31" s="139">
        <v>3.05</v>
      </c>
      <c r="U31" s="138">
        <v>1</v>
      </c>
      <c r="V31" s="138"/>
      <c r="W31" s="138"/>
      <c r="X31" s="138"/>
      <c r="Y31" s="134"/>
      <c r="Z31" s="138"/>
      <c r="AA31" s="128">
        <f t="shared" si="10"/>
        <v>1</v>
      </c>
      <c r="AB31" s="128">
        <v>1</v>
      </c>
      <c r="AC31" s="128"/>
      <c r="AD31" s="128"/>
      <c r="AE31" s="128"/>
      <c r="AF31" s="128">
        <f t="shared" si="7"/>
        <v>473</v>
      </c>
      <c r="AG31" s="128">
        <v>193</v>
      </c>
      <c r="AH31" s="128"/>
      <c r="AI31" s="128">
        <v>280</v>
      </c>
      <c r="AJ31" s="140"/>
    </row>
    <row r="32" spans="1:36" s="3" customFormat="1" ht="21.75" customHeight="1">
      <c r="A32" s="135" t="s">
        <v>346</v>
      </c>
      <c r="B32" s="136" t="s">
        <v>347</v>
      </c>
      <c r="C32" s="137">
        <f t="shared" si="12"/>
        <v>205</v>
      </c>
      <c r="D32" s="138"/>
      <c r="E32" s="138">
        <v>205</v>
      </c>
      <c r="F32" s="129"/>
      <c r="G32" s="138"/>
      <c r="H32" s="139"/>
      <c r="I32" s="138"/>
      <c r="J32" s="138"/>
      <c r="K32" s="138"/>
      <c r="L32" s="138"/>
      <c r="M32" s="138"/>
      <c r="N32" s="138"/>
      <c r="O32" s="138"/>
      <c r="P32" s="138"/>
      <c r="Q32" s="139"/>
      <c r="R32" s="138"/>
      <c r="S32" s="138"/>
      <c r="T32" s="139"/>
      <c r="U32" s="138"/>
      <c r="V32" s="138"/>
      <c r="W32" s="138"/>
      <c r="X32" s="138"/>
      <c r="Y32" s="134"/>
      <c r="Z32" s="138"/>
      <c r="AA32" s="128">
        <f t="shared" si="10"/>
        <v>5</v>
      </c>
      <c r="AB32" s="128">
        <v>5</v>
      </c>
      <c r="AC32" s="128">
        <v>1</v>
      </c>
      <c r="AD32" s="128"/>
      <c r="AE32" s="128"/>
      <c r="AF32" s="128">
        <f t="shared" si="7"/>
        <v>132</v>
      </c>
      <c r="AG32" s="128">
        <v>132</v>
      </c>
      <c r="AH32" s="128">
        <v>26</v>
      </c>
      <c r="AI32" s="128"/>
      <c r="AJ32" s="140"/>
    </row>
    <row r="33" spans="1:36" s="3" customFormat="1" ht="21.75" customHeight="1">
      <c r="A33" s="135" t="s">
        <v>344</v>
      </c>
      <c r="B33" s="136" t="s">
        <v>348</v>
      </c>
      <c r="C33" s="137">
        <f t="shared" si="12"/>
        <v>800</v>
      </c>
      <c r="D33" s="138"/>
      <c r="E33" s="138"/>
      <c r="F33" s="129"/>
      <c r="G33" s="138">
        <v>800</v>
      </c>
      <c r="H33" s="139"/>
      <c r="I33" s="138"/>
      <c r="J33" s="138"/>
      <c r="K33" s="138"/>
      <c r="L33" s="138"/>
      <c r="M33" s="138"/>
      <c r="N33" s="138"/>
      <c r="O33" s="138"/>
      <c r="P33" s="138"/>
      <c r="Q33" s="139"/>
      <c r="R33" s="138"/>
      <c r="S33" s="138"/>
      <c r="T33" s="139">
        <v>0.77</v>
      </c>
      <c r="U33" s="138">
        <v>1</v>
      </c>
      <c r="V33" s="138"/>
      <c r="W33" s="138"/>
      <c r="X33" s="138"/>
      <c r="Y33" s="134"/>
      <c r="Z33" s="138"/>
      <c r="AA33" s="128">
        <f t="shared" si="10"/>
        <v>1</v>
      </c>
      <c r="AB33" s="128">
        <v>1</v>
      </c>
      <c r="AC33" s="128"/>
      <c r="AD33" s="128"/>
      <c r="AE33" s="128"/>
      <c r="AF33" s="128">
        <f t="shared" si="7"/>
        <v>65</v>
      </c>
      <c r="AG33" s="128">
        <v>30</v>
      </c>
      <c r="AH33" s="128"/>
      <c r="AI33" s="128">
        <v>35</v>
      </c>
      <c r="AJ33" s="140"/>
    </row>
    <row r="34" spans="1:36" s="1" customFormat="1" ht="21.75" customHeight="1">
      <c r="A34" s="135" t="s">
        <v>349</v>
      </c>
      <c r="B34" s="136" t="s">
        <v>350</v>
      </c>
      <c r="C34" s="137">
        <f t="shared" si="12"/>
        <v>208</v>
      </c>
      <c r="D34" s="138"/>
      <c r="E34" s="138">
        <v>208</v>
      </c>
      <c r="F34" s="129"/>
      <c r="G34" s="138"/>
      <c r="H34" s="139"/>
      <c r="I34" s="138"/>
      <c r="J34" s="138"/>
      <c r="K34" s="138"/>
      <c r="L34" s="138"/>
      <c r="M34" s="138"/>
      <c r="N34" s="138"/>
      <c r="O34" s="138"/>
      <c r="P34" s="138"/>
      <c r="Q34" s="139"/>
      <c r="R34" s="138"/>
      <c r="S34" s="138"/>
      <c r="T34" s="139"/>
      <c r="U34" s="138"/>
      <c r="V34" s="138"/>
      <c r="W34" s="138"/>
      <c r="X34" s="138"/>
      <c r="Y34" s="134"/>
      <c r="Z34" s="138"/>
      <c r="AA34" s="128">
        <f t="shared" si="10"/>
        <v>5</v>
      </c>
      <c r="AB34" s="126">
        <v>1</v>
      </c>
      <c r="AC34" s="126">
        <v>0</v>
      </c>
      <c r="AD34" s="145"/>
      <c r="AE34" s="126">
        <v>4</v>
      </c>
      <c r="AF34" s="128">
        <f t="shared" si="7"/>
        <v>1680</v>
      </c>
      <c r="AG34" s="138">
        <v>160</v>
      </c>
      <c r="AH34" s="126"/>
      <c r="AI34" s="126">
        <v>1520</v>
      </c>
      <c r="AJ34" s="140"/>
    </row>
    <row r="35" spans="1:36" s="1" customFormat="1" ht="21.75" customHeight="1">
      <c r="A35" s="135" t="s">
        <v>351</v>
      </c>
      <c r="B35" s="136" t="s">
        <v>352</v>
      </c>
      <c r="C35" s="137">
        <f t="shared" si="12"/>
        <v>243</v>
      </c>
      <c r="D35" s="138"/>
      <c r="E35" s="138">
        <v>243</v>
      </c>
      <c r="F35" s="129"/>
      <c r="G35" s="138"/>
      <c r="H35" s="139"/>
      <c r="I35" s="138"/>
      <c r="J35" s="138"/>
      <c r="K35" s="138"/>
      <c r="L35" s="138"/>
      <c r="M35" s="138"/>
      <c r="N35" s="138"/>
      <c r="O35" s="138"/>
      <c r="P35" s="138"/>
      <c r="Q35" s="139"/>
      <c r="R35" s="138"/>
      <c r="S35" s="138"/>
      <c r="T35" s="139"/>
      <c r="U35" s="138"/>
      <c r="V35" s="138"/>
      <c r="W35" s="138"/>
      <c r="X35" s="138"/>
      <c r="Y35" s="134"/>
      <c r="Z35" s="138"/>
      <c r="AA35" s="128">
        <f t="shared" si="10"/>
        <v>109</v>
      </c>
      <c r="AB35" s="128">
        <v>52</v>
      </c>
      <c r="AC35" s="128">
        <v>0</v>
      </c>
      <c r="AD35" s="128"/>
      <c r="AE35" s="128">
        <v>57</v>
      </c>
      <c r="AF35" s="128">
        <f t="shared" si="7"/>
        <v>12100</v>
      </c>
      <c r="AG35" s="128">
        <v>5080</v>
      </c>
      <c r="AH35" s="128"/>
      <c r="AI35" s="128">
        <v>7020</v>
      </c>
      <c r="AJ35" s="140"/>
    </row>
    <row r="36" spans="1:36" s="1" customFormat="1" ht="21.75" customHeight="1">
      <c r="A36" s="135" t="s">
        <v>353</v>
      </c>
      <c r="B36" s="136" t="s">
        <v>354</v>
      </c>
      <c r="C36" s="137">
        <f t="shared" si="12"/>
        <v>246</v>
      </c>
      <c r="D36" s="138"/>
      <c r="E36" s="138">
        <v>246</v>
      </c>
      <c r="F36" s="129"/>
      <c r="G36" s="138"/>
      <c r="H36" s="139"/>
      <c r="I36" s="138"/>
      <c r="J36" s="138"/>
      <c r="K36" s="138"/>
      <c r="L36" s="138"/>
      <c r="M36" s="138"/>
      <c r="N36" s="138"/>
      <c r="O36" s="138"/>
      <c r="P36" s="138"/>
      <c r="Q36" s="139"/>
      <c r="R36" s="138"/>
      <c r="S36" s="138"/>
      <c r="T36" s="139"/>
      <c r="U36" s="138"/>
      <c r="V36" s="138"/>
      <c r="W36" s="138"/>
      <c r="X36" s="138"/>
      <c r="Y36" s="134"/>
      <c r="Z36" s="138"/>
      <c r="AA36" s="128">
        <f t="shared" si="10"/>
        <v>134</v>
      </c>
      <c r="AB36" s="128">
        <v>88</v>
      </c>
      <c r="AC36" s="128"/>
      <c r="AD36" s="128"/>
      <c r="AE36" s="128">
        <v>46</v>
      </c>
      <c r="AF36" s="128">
        <f t="shared" si="7"/>
        <v>0</v>
      </c>
      <c r="AG36" s="142"/>
      <c r="AH36" s="134"/>
      <c r="AI36" s="134"/>
      <c r="AJ36" s="140"/>
    </row>
    <row r="37" spans="1:36" s="1" customFormat="1" ht="21.75" customHeight="1">
      <c r="A37" s="135" t="s">
        <v>355</v>
      </c>
      <c r="B37" s="136" t="s">
        <v>356</v>
      </c>
      <c r="C37" s="137">
        <f t="shared" si="12"/>
        <v>117</v>
      </c>
      <c r="D37" s="138"/>
      <c r="E37" s="138">
        <v>117</v>
      </c>
      <c r="F37" s="129"/>
      <c r="G37" s="138"/>
      <c r="H37" s="139"/>
      <c r="I37" s="138"/>
      <c r="J37" s="138"/>
      <c r="K37" s="138"/>
      <c r="L37" s="138"/>
      <c r="M37" s="138"/>
      <c r="N37" s="138"/>
      <c r="O37" s="138"/>
      <c r="P37" s="138"/>
      <c r="Q37" s="139"/>
      <c r="R37" s="138"/>
      <c r="S37" s="138"/>
      <c r="T37" s="139"/>
      <c r="U37" s="138"/>
      <c r="V37" s="138"/>
      <c r="W37" s="138"/>
      <c r="X37" s="138"/>
      <c r="Y37" s="134"/>
      <c r="Z37" s="138"/>
      <c r="AA37" s="128">
        <f t="shared" si="10"/>
        <v>0</v>
      </c>
      <c r="AB37" s="134"/>
      <c r="AC37" s="134"/>
      <c r="AD37" s="134"/>
      <c r="AE37" s="134"/>
      <c r="AF37" s="128">
        <f t="shared" si="7"/>
        <v>0</v>
      </c>
      <c r="AG37" s="142"/>
      <c r="AH37" s="134"/>
      <c r="AI37" s="134"/>
      <c r="AJ37" s="140"/>
    </row>
    <row r="38" spans="1:36" s="1" customFormat="1" ht="21.75" customHeight="1">
      <c r="A38" s="135" t="s">
        <v>357</v>
      </c>
      <c r="B38" s="136" t="s">
        <v>358</v>
      </c>
      <c r="C38" s="137">
        <f t="shared" si="12"/>
        <v>206</v>
      </c>
      <c r="D38" s="138"/>
      <c r="E38" s="138">
        <v>206</v>
      </c>
      <c r="F38" s="129"/>
      <c r="G38" s="138"/>
      <c r="H38" s="139"/>
      <c r="I38" s="138"/>
      <c r="J38" s="138"/>
      <c r="K38" s="138"/>
      <c r="L38" s="138"/>
      <c r="M38" s="138"/>
      <c r="N38" s="138"/>
      <c r="O38" s="138"/>
      <c r="P38" s="138"/>
      <c r="Q38" s="139"/>
      <c r="R38" s="138"/>
      <c r="S38" s="138"/>
      <c r="T38" s="139"/>
      <c r="U38" s="138"/>
      <c r="V38" s="138"/>
      <c r="W38" s="138"/>
      <c r="X38" s="138"/>
      <c r="Y38" s="134"/>
      <c r="Z38" s="138"/>
      <c r="AA38" s="128">
        <f t="shared" si="10"/>
        <v>18</v>
      </c>
      <c r="AB38" s="126">
        <v>11</v>
      </c>
      <c r="AC38" s="126"/>
      <c r="AD38" s="146"/>
      <c r="AE38" s="126">
        <v>7</v>
      </c>
      <c r="AF38" s="128">
        <f t="shared" si="7"/>
        <v>13486</v>
      </c>
      <c r="AG38" s="138">
        <v>1508</v>
      </c>
      <c r="AH38" s="126">
        <v>0</v>
      </c>
      <c r="AI38" s="126">
        <v>11978</v>
      </c>
      <c r="AJ38" s="140"/>
    </row>
    <row r="39" spans="1:36" s="1" customFormat="1" ht="21.75" customHeight="1">
      <c r="A39" s="135" t="s">
        <v>359</v>
      </c>
      <c r="B39" s="136" t="s">
        <v>360</v>
      </c>
      <c r="C39" s="137">
        <f t="shared" si="12"/>
        <v>553</v>
      </c>
      <c r="D39" s="138"/>
      <c r="E39" s="138">
        <v>353</v>
      </c>
      <c r="F39" s="129"/>
      <c r="G39" s="138">
        <v>200</v>
      </c>
      <c r="H39" s="139"/>
      <c r="I39" s="138"/>
      <c r="J39" s="138"/>
      <c r="K39" s="138"/>
      <c r="L39" s="138"/>
      <c r="M39" s="138"/>
      <c r="N39" s="138"/>
      <c r="O39" s="138"/>
      <c r="P39" s="138"/>
      <c r="Q39" s="139"/>
      <c r="R39" s="138"/>
      <c r="S39" s="138"/>
      <c r="T39" s="139"/>
      <c r="U39" s="138"/>
      <c r="V39" s="138"/>
      <c r="W39" s="138"/>
      <c r="X39" s="138"/>
      <c r="Y39" s="134"/>
      <c r="Z39" s="138"/>
      <c r="AA39" s="128">
        <f t="shared" si="10"/>
        <v>55</v>
      </c>
      <c r="AB39" s="134">
        <v>55</v>
      </c>
      <c r="AC39" s="134"/>
      <c r="AD39" s="134"/>
      <c r="AE39" s="134"/>
      <c r="AF39" s="128">
        <f t="shared" si="7"/>
        <v>7583</v>
      </c>
      <c r="AG39" s="142">
        <v>7583</v>
      </c>
      <c r="AH39" s="134"/>
      <c r="AI39" s="134"/>
      <c r="AJ39" s="140"/>
    </row>
    <row r="40" spans="1:36" s="1" customFormat="1" ht="21.75" customHeight="1">
      <c r="A40" s="135" t="s">
        <v>344</v>
      </c>
      <c r="B40" s="136" t="s">
        <v>361</v>
      </c>
      <c r="C40" s="137">
        <f t="shared" si="12"/>
        <v>800</v>
      </c>
      <c r="D40" s="138"/>
      <c r="E40" s="138"/>
      <c r="F40" s="129"/>
      <c r="G40" s="138">
        <v>800</v>
      </c>
      <c r="H40" s="139"/>
      <c r="I40" s="138"/>
      <c r="J40" s="138"/>
      <c r="K40" s="138"/>
      <c r="L40" s="138"/>
      <c r="M40" s="138"/>
      <c r="N40" s="138"/>
      <c r="O40" s="138"/>
      <c r="P40" s="138"/>
      <c r="Q40" s="139"/>
      <c r="R40" s="138"/>
      <c r="S40" s="138"/>
      <c r="T40" s="139">
        <v>1.87</v>
      </c>
      <c r="U40" s="138">
        <v>1</v>
      </c>
      <c r="V40" s="138"/>
      <c r="W40" s="138"/>
      <c r="X40" s="138"/>
      <c r="Y40" s="134"/>
      <c r="Z40" s="138"/>
      <c r="AA40" s="128">
        <f t="shared" si="10"/>
        <v>1</v>
      </c>
      <c r="AB40" s="128">
        <v>1</v>
      </c>
      <c r="AC40" s="128">
        <v>0</v>
      </c>
      <c r="AD40" s="128"/>
      <c r="AE40" s="128">
        <v>0</v>
      </c>
      <c r="AF40" s="128">
        <f t="shared" si="7"/>
        <v>605</v>
      </c>
      <c r="AG40" s="128">
        <v>133</v>
      </c>
      <c r="AH40" s="128"/>
      <c r="AI40" s="128">
        <v>472</v>
      </c>
      <c r="AJ40" s="140"/>
    </row>
    <row r="41" spans="1:36" s="1" customFormat="1" ht="21.75" customHeight="1">
      <c r="A41" s="135" t="s">
        <v>362</v>
      </c>
      <c r="B41" s="136" t="s">
        <v>363</v>
      </c>
      <c r="C41" s="137">
        <f t="shared" si="12"/>
        <v>245</v>
      </c>
      <c r="D41" s="138"/>
      <c r="E41" s="138">
        <v>245</v>
      </c>
      <c r="F41" s="147"/>
      <c r="G41" s="138"/>
      <c r="H41" s="148"/>
      <c r="I41" s="138"/>
      <c r="J41" s="138"/>
      <c r="K41" s="138"/>
      <c r="L41" s="138"/>
      <c r="M41" s="138"/>
      <c r="N41" s="138"/>
      <c r="O41" s="138"/>
      <c r="P41" s="138"/>
      <c r="Q41" s="139"/>
      <c r="R41" s="138"/>
      <c r="S41" s="138"/>
      <c r="T41" s="138"/>
      <c r="U41" s="138"/>
      <c r="V41" s="138"/>
      <c r="W41" s="138"/>
      <c r="X41" s="138"/>
      <c r="Y41" s="142"/>
      <c r="Z41" s="138"/>
      <c r="AA41" s="128">
        <f t="shared" si="10"/>
        <v>0</v>
      </c>
      <c r="AB41" s="142"/>
      <c r="AC41" s="142"/>
      <c r="AD41" s="142"/>
      <c r="AE41" s="142"/>
      <c r="AF41" s="128">
        <f t="shared" si="7"/>
        <v>0</v>
      </c>
      <c r="AG41" s="142"/>
      <c r="AH41" s="142"/>
      <c r="AI41" s="142"/>
      <c r="AJ41" s="140"/>
    </row>
    <row r="42" spans="1:36" s="1" customFormat="1" ht="21.75" customHeight="1">
      <c r="A42" s="135" t="s">
        <v>364</v>
      </c>
      <c r="B42" s="136" t="s">
        <v>365</v>
      </c>
      <c r="C42" s="137">
        <f t="shared" si="12"/>
        <v>152</v>
      </c>
      <c r="D42" s="138"/>
      <c r="E42" s="138">
        <v>152</v>
      </c>
      <c r="F42" s="129"/>
      <c r="G42" s="138"/>
      <c r="H42" s="139"/>
      <c r="I42" s="138"/>
      <c r="J42" s="138"/>
      <c r="K42" s="138"/>
      <c r="L42" s="138"/>
      <c r="M42" s="138"/>
      <c r="N42" s="138"/>
      <c r="O42" s="138"/>
      <c r="P42" s="138"/>
      <c r="Q42" s="139"/>
      <c r="R42" s="138"/>
      <c r="S42" s="138"/>
      <c r="T42" s="138"/>
      <c r="U42" s="138"/>
      <c r="V42" s="138"/>
      <c r="W42" s="138"/>
      <c r="X42" s="138"/>
      <c r="Y42" s="134"/>
      <c r="Z42" s="138"/>
      <c r="AA42" s="128">
        <f t="shared" si="10"/>
        <v>63</v>
      </c>
      <c r="AB42" s="126">
        <v>19</v>
      </c>
      <c r="AC42" s="126"/>
      <c r="AD42" s="126"/>
      <c r="AE42" s="126">
        <f>7+2+13+2+3+3+1+5+3+14+10-19</f>
        <v>44</v>
      </c>
      <c r="AF42" s="128">
        <f t="shared" si="7"/>
        <v>0</v>
      </c>
      <c r="AG42" s="142"/>
      <c r="AH42" s="134"/>
      <c r="AI42" s="134"/>
      <c r="AJ42" s="140" t="s">
        <v>265</v>
      </c>
    </row>
    <row r="43" spans="1:36" s="3" customFormat="1" ht="21.75" customHeight="1">
      <c r="A43" s="135" t="s">
        <v>366</v>
      </c>
      <c r="B43" s="136" t="s">
        <v>367</v>
      </c>
      <c r="C43" s="137">
        <f t="shared" si="12"/>
        <v>247</v>
      </c>
      <c r="D43" s="138"/>
      <c r="E43" s="138">
        <v>247</v>
      </c>
      <c r="F43" s="129"/>
      <c r="G43" s="138"/>
      <c r="H43" s="139"/>
      <c r="I43" s="138"/>
      <c r="J43" s="138"/>
      <c r="K43" s="138"/>
      <c r="L43" s="138"/>
      <c r="M43" s="138"/>
      <c r="N43" s="138"/>
      <c r="O43" s="138"/>
      <c r="P43" s="138"/>
      <c r="Q43" s="139"/>
      <c r="R43" s="138"/>
      <c r="S43" s="138"/>
      <c r="T43" s="138"/>
      <c r="U43" s="138"/>
      <c r="V43" s="138"/>
      <c r="W43" s="138"/>
      <c r="X43" s="138"/>
      <c r="Y43" s="134"/>
      <c r="Z43" s="138"/>
      <c r="AA43" s="128">
        <f t="shared" si="10"/>
        <v>51</v>
      </c>
      <c r="AB43" s="128">
        <v>21</v>
      </c>
      <c r="AC43" s="128"/>
      <c r="AD43" s="128"/>
      <c r="AE43" s="128">
        <v>30</v>
      </c>
      <c r="AF43" s="128">
        <f t="shared" si="7"/>
        <v>5886</v>
      </c>
      <c r="AG43" s="128">
        <v>430</v>
      </c>
      <c r="AH43" s="128">
        <v>0</v>
      </c>
      <c r="AI43" s="128">
        <v>5456</v>
      </c>
      <c r="AJ43" s="140"/>
    </row>
    <row r="44" spans="1:36" s="1" customFormat="1" ht="21.75" customHeight="1">
      <c r="A44" s="135" t="s">
        <v>368</v>
      </c>
      <c r="B44" s="136" t="s">
        <v>369</v>
      </c>
      <c r="C44" s="137">
        <f t="shared" si="12"/>
        <v>185</v>
      </c>
      <c r="D44" s="138"/>
      <c r="E44" s="138">
        <v>185</v>
      </c>
      <c r="F44" s="129"/>
      <c r="G44" s="138"/>
      <c r="H44" s="139"/>
      <c r="I44" s="138"/>
      <c r="J44" s="138"/>
      <c r="K44" s="138"/>
      <c r="L44" s="138"/>
      <c r="M44" s="138"/>
      <c r="N44" s="138"/>
      <c r="O44" s="138"/>
      <c r="P44" s="138"/>
      <c r="Q44" s="139"/>
      <c r="R44" s="138"/>
      <c r="S44" s="138"/>
      <c r="T44" s="138"/>
      <c r="U44" s="138"/>
      <c r="V44" s="138"/>
      <c r="W44" s="138"/>
      <c r="X44" s="138"/>
      <c r="Y44" s="134"/>
      <c r="Z44" s="138"/>
      <c r="AA44" s="128">
        <f t="shared" si="10"/>
        <v>0</v>
      </c>
      <c r="AB44" s="134"/>
      <c r="AC44" s="134"/>
      <c r="AD44" s="134"/>
      <c r="AE44" s="134"/>
      <c r="AF44" s="128">
        <f t="shared" si="7"/>
        <v>0</v>
      </c>
      <c r="AG44" s="142"/>
      <c r="AH44" s="134"/>
      <c r="AI44" s="134"/>
      <c r="AJ44" s="140" t="s">
        <v>268</v>
      </c>
    </row>
    <row r="45" spans="1:36" s="3" customFormat="1" ht="21.75" customHeight="1">
      <c r="A45" s="135" t="s">
        <v>370</v>
      </c>
      <c r="B45" s="136" t="s">
        <v>371</v>
      </c>
      <c r="C45" s="137">
        <f t="shared" si="12"/>
        <v>157</v>
      </c>
      <c r="D45" s="138"/>
      <c r="E45" s="138">
        <v>157</v>
      </c>
      <c r="F45" s="129"/>
      <c r="G45" s="138"/>
      <c r="H45" s="139"/>
      <c r="I45" s="138"/>
      <c r="J45" s="138"/>
      <c r="K45" s="138"/>
      <c r="L45" s="138"/>
      <c r="M45" s="138"/>
      <c r="N45" s="138"/>
      <c r="O45" s="138"/>
      <c r="P45" s="138"/>
      <c r="Q45" s="139"/>
      <c r="R45" s="138"/>
      <c r="S45" s="138"/>
      <c r="T45" s="138"/>
      <c r="U45" s="138"/>
      <c r="V45" s="138"/>
      <c r="W45" s="138"/>
      <c r="X45" s="138"/>
      <c r="Y45" s="134"/>
      <c r="Z45" s="138"/>
      <c r="AA45" s="128">
        <f t="shared" si="10"/>
        <v>14</v>
      </c>
      <c r="AB45" s="128">
        <v>2</v>
      </c>
      <c r="AC45" s="128"/>
      <c r="AD45" s="128"/>
      <c r="AE45" s="128">
        <v>12</v>
      </c>
      <c r="AF45" s="128">
        <f t="shared" si="7"/>
        <v>200</v>
      </c>
      <c r="AG45" s="128">
        <v>10</v>
      </c>
      <c r="AH45" s="128"/>
      <c r="AI45" s="128">
        <v>190</v>
      </c>
      <c r="AJ45" s="140"/>
    </row>
    <row r="46" spans="1:36" ht="21.75" customHeight="1">
      <c r="A46" s="121">
        <v>4</v>
      </c>
      <c r="B46" s="122" t="s">
        <v>372</v>
      </c>
      <c r="C46" s="123">
        <f>SUM(C47:C49)</f>
        <v>1602</v>
      </c>
      <c r="D46" s="123">
        <f aca="true" t="shared" si="13" ref="D46:AI46">SUM(D47:D49)</f>
        <v>0</v>
      </c>
      <c r="E46" s="123">
        <f t="shared" si="13"/>
        <v>1275</v>
      </c>
      <c r="F46" s="123">
        <f t="shared" si="13"/>
        <v>0</v>
      </c>
      <c r="G46" s="123">
        <f t="shared" si="13"/>
        <v>327</v>
      </c>
      <c r="H46" s="123">
        <f t="shared" si="13"/>
        <v>0</v>
      </c>
      <c r="I46" s="123">
        <f t="shared" si="13"/>
        <v>0</v>
      </c>
      <c r="J46" s="123">
        <f t="shared" si="13"/>
        <v>0</v>
      </c>
      <c r="K46" s="123">
        <f t="shared" si="13"/>
        <v>0</v>
      </c>
      <c r="L46" s="123">
        <f t="shared" si="13"/>
        <v>0</v>
      </c>
      <c r="M46" s="123">
        <f t="shared" si="13"/>
        <v>0</v>
      </c>
      <c r="N46" s="123">
        <f t="shared" si="13"/>
        <v>0</v>
      </c>
      <c r="O46" s="123">
        <f t="shared" si="13"/>
        <v>0</v>
      </c>
      <c r="P46" s="123">
        <f t="shared" si="13"/>
        <v>36</v>
      </c>
      <c r="Q46" s="123">
        <f t="shared" si="13"/>
        <v>0</v>
      </c>
      <c r="R46" s="123">
        <f t="shared" si="13"/>
        <v>0</v>
      </c>
      <c r="S46" s="123">
        <f t="shared" si="13"/>
        <v>0</v>
      </c>
      <c r="T46" s="123">
        <f t="shared" si="13"/>
        <v>0</v>
      </c>
      <c r="U46" s="123">
        <f t="shared" si="13"/>
        <v>0</v>
      </c>
      <c r="V46" s="123">
        <f t="shared" si="13"/>
        <v>0</v>
      </c>
      <c r="W46" s="123">
        <f t="shared" si="13"/>
        <v>0</v>
      </c>
      <c r="X46" s="123">
        <f t="shared" si="13"/>
        <v>0</v>
      </c>
      <c r="Y46" s="123">
        <f t="shared" si="13"/>
        <v>0</v>
      </c>
      <c r="Z46" s="123">
        <f t="shared" si="13"/>
        <v>0</v>
      </c>
      <c r="AA46" s="123">
        <f t="shared" si="13"/>
        <v>3</v>
      </c>
      <c r="AB46" s="123">
        <f t="shared" si="13"/>
        <v>3</v>
      </c>
      <c r="AC46" s="123">
        <f t="shared" si="13"/>
        <v>0</v>
      </c>
      <c r="AD46" s="123">
        <f t="shared" si="13"/>
        <v>0</v>
      </c>
      <c r="AE46" s="123">
        <f t="shared" si="13"/>
        <v>0</v>
      </c>
      <c r="AF46" s="123">
        <f t="shared" si="13"/>
        <v>1569</v>
      </c>
      <c r="AG46" s="123">
        <f t="shared" si="13"/>
        <v>304</v>
      </c>
      <c r="AH46" s="123">
        <f t="shared" si="13"/>
        <v>0</v>
      </c>
      <c r="AI46" s="123">
        <f t="shared" si="13"/>
        <v>1265</v>
      </c>
      <c r="AJ46" s="120"/>
    </row>
    <row r="47" spans="1:36" s="3" customFormat="1" ht="21.75" customHeight="1">
      <c r="A47" s="124">
        <v>4.1</v>
      </c>
      <c r="B47" s="125" t="s">
        <v>373</v>
      </c>
      <c r="C47" s="123">
        <f>SUM(D47:K47)</f>
        <v>533</v>
      </c>
      <c r="D47" s="149"/>
      <c r="E47" s="126">
        <v>424</v>
      </c>
      <c r="F47" s="126"/>
      <c r="G47" s="126">
        <v>109</v>
      </c>
      <c r="H47" s="127"/>
      <c r="I47" s="127"/>
      <c r="J47" s="127"/>
      <c r="K47" s="127"/>
      <c r="L47" s="127"/>
      <c r="M47" s="127"/>
      <c r="N47" s="127"/>
      <c r="O47" s="127"/>
      <c r="P47" s="126">
        <v>12</v>
      </c>
      <c r="Q47" s="127"/>
      <c r="R47" s="127"/>
      <c r="S47" s="127"/>
      <c r="T47" s="127"/>
      <c r="U47" s="127"/>
      <c r="V47" s="127"/>
      <c r="W47" s="127"/>
      <c r="X47" s="149"/>
      <c r="Y47" s="123"/>
      <c r="Z47" s="123"/>
      <c r="AA47" s="128">
        <f t="shared" si="10"/>
        <v>1</v>
      </c>
      <c r="AB47" s="123">
        <v>1</v>
      </c>
      <c r="AC47" s="123"/>
      <c r="AD47" s="123"/>
      <c r="AE47" s="123"/>
      <c r="AF47" s="128">
        <f t="shared" si="7"/>
        <v>378</v>
      </c>
      <c r="AG47" s="123">
        <v>77</v>
      </c>
      <c r="AH47" s="123">
        <v>0</v>
      </c>
      <c r="AI47" s="123">
        <v>301</v>
      </c>
      <c r="AJ47" s="120"/>
    </row>
    <row r="48" spans="1:36" s="1" customFormat="1" ht="21.75" customHeight="1">
      <c r="A48" s="124">
        <v>4.2</v>
      </c>
      <c r="B48" s="125" t="s">
        <v>374</v>
      </c>
      <c r="C48" s="123">
        <f>SUM(D48:K48)</f>
        <v>533</v>
      </c>
      <c r="D48" s="149"/>
      <c r="E48" s="126">
        <v>424</v>
      </c>
      <c r="F48" s="126"/>
      <c r="G48" s="126">
        <v>109</v>
      </c>
      <c r="H48" s="127"/>
      <c r="I48" s="127"/>
      <c r="J48" s="127"/>
      <c r="K48" s="127"/>
      <c r="L48" s="127"/>
      <c r="M48" s="127"/>
      <c r="N48" s="127"/>
      <c r="O48" s="127"/>
      <c r="P48" s="126">
        <v>12</v>
      </c>
      <c r="Q48" s="127"/>
      <c r="R48" s="127"/>
      <c r="S48" s="127"/>
      <c r="T48" s="127"/>
      <c r="U48" s="127"/>
      <c r="V48" s="127"/>
      <c r="W48" s="127"/>
      <c r="X48" s="149"/>
      <c r="Y48" s="123"/>
      <c r="Z48" s="123"/>
      <c r="AA48" s="128">
        <f t="shared" si="10"/>
        <v>1</v>
      </c>
      <c r="AB48" s="123">
        <v>1</v>
      </c>
      <c r="AC48" s="123"/>
      <c r="AD48" s="123"/>
      <c r="AE48" s="123"/>
      <c r="AF48" s="128">
        <f t="shared" si="7"/>
        <v>425</v>
      </c>
      <c r="AG48" s="123">
        <v>136</v>
      </c>
      <c r="AH48" s="123"/>
      <c r="AI48" s="123">
        <v>289</v>
      </c>
      <c r="AJ48" s="120"/>
    </row>
    <row r="49" spans="1:36" s="1" customFormat="1" ht="21.75" customHeight="1">
      <c r="A49" s="124">
        <v>4.3</v>
      </c>
      <c r="B49" s="125" t="s">
        <v>375</v>
      </c>
      <c r="C49" s="123">
        <f>SUM(D49:K49)</f>
        <v>536</v>
      </c>
      <c r="D49" s="149"/>
      <c r="E49" s="126">
        <v>427</v>
      </c>
      <c r="F49" s="126"/>
      <c r="G49" s="126">
        <v>109</v>
      </c>
      <c r="H49" s="127"/>
      <c r="I49" s="127"/>
      <c r="J49" s="127"/>
      <c r="K49" s="127"/>
      <c r="L49" s="127"/>
      <c r="M49" s="127"/>
      <c r="N49" s="127"/>
      <c r="O49" s="127"/>
      <c r="P49" s="126">
        <v>12</v>
      </c>
      <c r="Q49" s="127"/>
      <c r="R49" s="127"/>
      <c r="S49" s="127"/>
      <c r="T49" s="127"/>
      <c r="U49" s="127"/>
      <c r="V49" s="127"/>
      <c r="W49" s="127"/>
      <c r="X49" s="149"/>
      <c r="Y49" s="123"/>
      <c r="Z49" s="123"/>
      <c r="AA49" s="128">
        <f t="shared" si="10"/>
        <v>1</v>
      </c>
      <c r="AB49" s="123">
        <v>1</v>
      </c>
      <c r="AC49" s="123"/>
      <c r="AD49" s="123"/>
      <c r="AE49" s="123"/>
      <c r="AF49" s="128">
        <f t="shared" si="7"/>
        <v>766</v>
      </c>
      <c r="AG49" s="123">
        <v>91</v>
      </c>
      <c r="AH49" s="123"/>
      <c r="AI49" s="123">
        <v>675</v>
      </c>
      <c r="AJ49" s="120"/>
    </row>
  </sheetData>
  <sheetProtection/>
  <autoFilter ref="A5:AJ49"/>
  <mergeCells count="36">
    <mergeCell ref="AB4:AD4"/>
    <mergeCell ref="AG4:AH4"/>
    <mergeCell ref="K4:K5"/>
    <mergeCell ref="L4:L5"/>
    <mergeCell ref="A2:AJ2"/>
    <mergeCell ref="A3:A5"/>
    <mergeCell ref="B3:B5"/>
    <mergeCell ref="C4:C5"/>
    <mergeCell ref="H4:H5"/>
    <mergeCell ref="I4:I5"/>
    <mergeCell ref="J4:J5"/>
    <mergeCell ref="C3:K3"/>
    <mergeCell ref="D4:E4"/>
    <mergeCell ref="F4:G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J3:AJ5"/>
    <mergeCell ref="Y4:Y5"/>
    <mergeCell ref="Z4:Z5"/>
    <mergeCell ref="AA4:AA5"/>
    <mergeCell ref="AE4:AE5"/>
    <mergeCell ref="AF4:AF5"/>
    <mergeCell ref="AI4:AI5"/>
    <mergeCell ref="L3:Z3"/>
    <mergeCell ref="AA3:AE3"/>
    <mergeCell ref="AF3:AI3"/>
  </mergeCells>
  <printOptions/>
  <pageMargins left="0.71" right="0.26" top="0.75" bottom="0.75" header="0.31" footer="0.31"/>
  <pageSetup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冷峻勤</cp:lastModifiedBy>
  <cp:lastPrinted>2019-04-25T03:08:33Z</cp:lastPrinted>
  <dcterms:created xsi:type="dcterms:W3CDTF">2006-09-13T11:21:00Z</dcterms:created>
  <dcterms:modified xsi:type="dcterms:W3CDTF">2019-04-25T03:09:43Z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